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令和３年度介護報酬改定作業フォルダ\99_改定作業\08_通知QA\210317 HP掲載\★様式30◎\"/>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
86</v>
      </c>
      <c r="B1" s="68"/>
      <c r="C1" s="68"/>
      <c r="D1" s="69"/>
      <c r="E1" s="68"/>
      <c r="F1" s="68"/>
      <c r="G1" s="68"/>
      <c r="H1" s="70"/>
      <c r="I1" s="70"/>
      <c r="J1" s="70"/>
      <c r="K1" s="70"/>
      <c r="L1" s="70"/>
      <c r="M1" s="70"/>
      <c r="N1" s="70"/>
      <c r="O1" s="70"/>
      <c r="P1" s="70"/>
      <c r="Q1" s="70"/>
      <c r="R1" s="70"/>
      <c r="S1" s="70"/>
      <c r="T1" s="70"/>
      <c r="U1" s="70"/>
    </row>
    <row r="2" spans="1:23" ht="27.75" customHeight="1" x14ac:dyDescent="0.2">
      <c r="A2" s="221" t="s">
        <v>
100</v>
      </c>
      <c r="B2" s="221"/>
      <c r="C2" s="221"/>
      <c r="D2" s="221"/>
      <c r="E2" s="221"/>
      <c r="F2" s="221"/>
      <c r="G2" s="221"/>
      <c r="H2" s="221"/>
      <c r="I2" s="221"/>
      <c r="J2" s="221"/>
      <c r="K2" s="221"/>
      <c r="L2" s="221"/>
      <c r="M2" s="221"/>
      <c r="N2" s="221"/>
      <c r="O2" s="221"/>
      <c r="P2" s="221"/>
      <c r="Q2" s="221"/>
      <c r="R2" s="221"/>
      <c r="S2" s="221"/>
      <c r="T2" s="221"/>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3" t="s">
        <v>
128</v>
      </c>
      <c r="C4" s="233"/>
      <c r="D4" s="233"/>
      <c r="E4" s="233"/>
      <c r="F4" s="233"/>
      <c r="G4" s="233"/>
      <c r="H4" s="233"/>
      <c r="I4" s="233"/>
      <c r="J4" s="233"/>
      <c r="K4" s="233"/>
      <c r="L4" s="233"/>
      <c r="M4" s="233"/>
      <c r="N4" s="233"/>
      <c r="O4" s="233"/>
      <c r="P4" s="233"/>
      <c r="Q4" s="233"/>
      <c r="R4" s="233"/>
      <c r="S4" s="233"/>
      <c r="T4" s="72"/>
      <c r="U4" s="72"/>
    </row>
    <row r="5" spans="1:23" ht="14.25" x14ac:dyDescent="0.15">
      <c r="A5" s="67"/>
      <c r="B5" s="73"/>
      <c r="C5" s="73"/>
      <c r="D5" s="73"/>
      <c r="E5" s="73"/>
      <c r="F5" s="73"/>
      <c r="G5" s="73"/>
      <c r="H5" s="73"/>
      <c r="I5" s="73"/>
      <c r="J5" s="73"/>
      <c r="K5" s="70"/>
      <c r="L5" s="74"/>
      <c r="M5" s="74"/>
      <c r="N5" s="74"/>
      <c r="O5" s="73"/>
      <c r="P5" s="73"/>
      <c r="Q5" s="75"/>
      <c r="R5" s="75"/>
      <c r="S5" s="75"/>
      <c r="W5" s="56" t="s">
        <v>
77</v>
      </c>
    </row>
    <row r="6" spans="1:23" ht="18.75" customHeight="1" x14ac:dyDescent="0.4">
      <c r="A6" s="67"/>
      <c r="B6" s="97" t="s">
        <v>
99</v>
      </c>
      <c r="C6" s="76"/>
      <c r="D6" s="76"/>
      <c r="E6" s="76"/>
      <c r="F6" s="76"/>
      <c r="G6" s="76"/>
      <c r="H6" s="76"/>
      <c r="I6" s="76"/>
      <c r="J6" s="76"/>
      <c r="K6" s="76"/>
      <c r="L6" s="76"/>
      <c r="M6"/>
      <c r="N6"/>
      <c r="O6"/>
      <c r="P6"/>
      <c r="Q6"/>
      <c r="R6"/>
      <c r="T6" s="77"/>
      <c r="U6" s="77"/>
    </row>
    <row r="7" spans="1:23" x14ac:dyDescent="0.15">
      <c r="A7" s="55"/>
      <c r="B7" s="40"/>
      <c r="C7" s="39"/>
      <c r="D7" s="38"/>
      <c r="E7" s="37"/>
      <c r="F7" s="197" t="s">
        <v>
76</v>
      </c>
      <c r="G7" s="80"/>
      <c r="H7" s="81"/>
      <c r="I7" s="81"/>
      <c r="J7" s="83" t="s">
        <v>
40</v>
      </c>
      <c r="K7" s="84"/>
      <c r="L7" s="81" t="s">
        <v>
41</v>
      </c>
      <c r="M7" s="81"/>
      <c r="N7" s="81"/>
      <c r="O7" s="82"/>
      <c r="P7" s="225">
        <f>
K7+1</f>
        <v>
1</v>
      </c>
      <c r="Q7" s="226"/>
      <c r="R7" s="227"/>
      <c r="S7" s="186" t="s">
        <v>
82</v>
      </c>
      <c r="T7" s="77"/>
      <c r="U7" s="77"/>
    </row>
    <row r="8" spans="1:23" x14ac:dyDescent="0.15">
      <c r="A8" s="55"/>
      <c r="B8" s="36"/>
      <c r="C8" s="35"/>
      <c r="D8" s="34"/>
      <c r="E8" s="33"/>
      <c r="F8" s="198"/>
      <c r="G8" s="31" t="s">
        <v>
75</v>
      </c>
      <c r="H8" s="30" t="s">
        <v>
74</v>
      </c>
      <c r="I8" s="31" t="s">
        <v>
73</v>
      </c>
      <c r="J8" s="30" t="s">
        <v>
72</v>
      </c>
      <c r="K8" s="30" t="s">
        <v>
71</v>
      </c>
      <c r="L8" s="32" t="s">
        <v>
70</v>
      </c>
      <c r="M8" s="31" t="s">
        <v>
69</v>
      </c>
      <c r="N8" s="30" t="s">
        <v>
68</v>
      </c>
      <c r="O8" s="30" t="s">
        <v>
67</v>
      </c>
      <c r="P8" s="31" t="s">
        <v>
66</v>
      </c>
      <c r="Q8" s="30" t="s">
        <v>
65</v>
      </c>
      <c r="R8" s="30" t="s">
        <v>
81</v>
      </c>
      <c r="S8" s="187"/>
      <c r="T8" s="77"/>
      <c r="U8" s="77"/>
    </row>
    <row r="9" spans="1:23" ht="29.25" customHeight="1" x14ac:dyDescent="0.15">
      <c r="A9" s="55"/>
      <c r="B9" s="188" t="s">
        <v>
87</v>
      </c>
      <c r="C9" s="234" t="s">
        <v>
88</v>
      </c>
      <c r="D9" s="235"/>
      <c r="E9" s="236"/>
      <c r="F9" s="58">
        <v>
0.25</v>
      </c>
      <c r="G9" s="50"/>
      <c r="H9" s="50"/>
      <c r="I9" s="50"/>
      <c r="J9" s="50"/>
      <c r="K9" s="50"/>
      <c r="L9" s="50"/>
      <c r="M9" s="50"/>
      <c r="N9" s="50"/>
      <c r="O9" s="50"/>
      <c r="P9" s="50"/>
      <c r="Q9" s="50"/>
      <c r="R9" s="50"/>
      <c r="S9" s="22"/>
      <c r="T9" s="74"/>
      <c r="U9" s="74"/>
    </row>
    <row r="10" spans="1:23" ht="29.25" customHeight="1" x14ac:dyDescent="0.15">
      <c r="A10" s="55"/>
      <c r="B10" s="248"/>
      <c r="C10" s="237" t="s">
        <v>
92</v>
      </c>
      <c r="D10" s="238"/>
      <c r="E10" s="239"/>
      <c r="F10" s="59">
        <v>
0.5</v>
      </c>
      <c r="G10" s="44"/>
      <c r="H10" s="44"/>
      <c r="I10" s="44"/>
      <c r="J10" s="44"/>
      <c r="K10" s="44"/>
      <c r="L10" s="44"/>
      <c r="M10" s="44"/>
      <c r="N10" s="44"/>
      <c r="O10" s="44"/>
      <c r="P10" s="44"/>
      <c r="Q10" s="44"/>
      <c r="R10" s="44"/>
      <c r="S10" s="22"/>
      <c r="T10" s="74"/>
      <c r="U10" s="74"/>
    </row>
    <row r="11" spans="1:23" ht="29.25" customHeight="1" x14ac:dyDescent="0.15">
      <c r="A11" s="55"/>
      <c r="B11" s="189"/>
      <c r="C11" s="237" t="s">
        <v>
93</v>
      </c>
      <c r="D11" s="238"/>
      <c r="E11" s="239"/>
      <c r="F11" s="59">
        <v>
0.75</v>
      </c>
      <c r="G11" s="44"/>
      <c r="H11" s="44"/>
      <c r="I11" s="44"/>
      <c r="J11" s="44"/>
      <c r="K11" s="44"/>
      <c r="L11" s="44"/>
      <c r="M11" s="44"/>
      <c r="N11" s="44"/>
      <c r="O11" s="44"/>
      <c r="P11" s="44"/>
      <c r="Q11" s="44"/>
      <c r="R11" s="44"/>
      <c r="S11" s="22"/>
      <c r="T11" s="74"/>
      <c r="U11" s="74"/>
    </row>
    <row r="12" spans="1:23" ht="29.25" customHeight="1" x14ac:dyDescent="0.15">
      <c r="A12" s="55"/>
      <c r="B12" s="190"/>
      <c r="C12" s="240" t="s">
        <v>
94</v>
      </c>
      <c r="D12" s="241"/>
      <c r="E12" s="242"/>
      <c r="F12" s="60">
        <v>
1</v>
      </c>
      <c r="G12" s="92"/>
      <c r="H12" s="92"/>
      <c r="I12" s="92"/>
      <c r="J12" s="92"/>
      <c r="K12" s="92"/>
      <c r="L12" s="92"/>
      <c r="M12" s="92"/>
      <c r="N12" s="92"/>
      <c r="O12" s="92"/>
      <c r="P12" s="92"/>
      <c r="Q12" s="92"/>
      <c r="R12" s="92"/>
      <c r="S12" s="22"/>
      <c r="T12" s="74"/>
      <c r="U12" s="74"/>
    </row>
    <row r="13" spans="1:23" ht="29.25" customHeight="1" x14ac:dyDescent="0.15">
      <c r="A13" s="55"/>
      <c r="B13" s="188" t="s">
        <v>
111</v>
      </c>
      <c r="C13" s="243" t="s">
        <v>
64</v>
      </c>
      <c r="D13" s="191" t="s">
        <v>
95</v>
      </c>
      <c r="E13" s="192"/>
      <c r="F13" s="61">
        <v>
0.25</v>
      </c>
      <c r="G13" s="47"/>
      <c r="H13" s="48"/>
      <c r="I13" s="47"/>
      <c r="J13" s="48"/>
      <c r="K13" s="48"/>
      <c r="L13" s="49"/>
      <c r="M13" s="47"/>
      <c r="N13" s="48"/>
      <c r="O13" s="50"/>
      <c r="P13" s="47"/>
      <c r="Q13" s="48"/>
      <c r="R13" s="48"/>
      <c r="S13" s="22"/>
      <c r="T13" s="74"/>
      <c r="U13" s="74"/>
    </row>
    <row r="14" spans="1:23" ht="29.25" customHeight="1" x14ac:dyDescent="0.15">
      <c r="A14" s="55"/>
      <c r="B14" s="248"/>
      <c r="C14" s="244"/>
      <c r="D14" s="193" t="s">
        <v>
96</v>
      </c>
      <c r="E14" s="194"/>
      <c r="F14" s="62">
        <v>
0.5</v>
      </c>
      <c r="G14" s="51"/>
      <c r="H14" s="44"/>
      <c r="I14" s="51"/>
      <c r="J14" s="44"/>
      <c r="K14" s="44"/>
      <c r="L14" s="43"/>
      <c r="M14" s="51"/>
      <c r="N14" s="44"/>
      <c r="O14" s="44"/>
      <c r="P14" s="51"/>
      <c r="Q14" s="44"/>
      <c r="R14" s="44"/>
      <c r="S14" s="22"/>
      <c r="T14" s="74"/>
      <c r="U14" s="74"/>
    </row>
    <row r="15" spans="1:23" ht="29.25" customHeight="1" x14ac:dyDescent="0.15">
      <c r="A15" s="55"/>
      <c r="B15" s="189"/>
      <c r="C15" s="244"/>
      <c r="D15" s="193" t="s">
        <v>
97</v>
      </c>
      <c r="E15" s="194"/>
      <c r="F15" s="62">
        <v>
0.75</v>
      </c>
      <c r="G15" s="51"/>
      <c r="H15" s="44"/>
      <c r="I15" s="51"/>
      <c r="J15" s="44"/>
      <c r="K15" s="44"/>
      <c r="L15" s="43"/>
      <c r="M15" s="51"/>
      <c r="N15" s="44"/>
      <c r="O15" s="44"/>
      <c r="P15" s="51"/>
      <c r="Q15" s="44"/>
      <c r="R15" s="44"/>
      <c r="S15" s="22"/>
      <c r="T15" s="74"/>
      <c r="U15" s="74"/>
    </row>
    <row r="16" spans="1:23" ht="29.25" customHeight="1" x14ac:dyDescent="0.15">
      <c r="A16" s="55"/>
      <c r="B16" s="189"/>
      <c r="C16" s="245"/>
      <c r="D16" s="195" t="s">
        <v>
98</v>
      </c>
      <c r="E16" s="196"/>
      <c r="F16" s="63">
        <v>
1</v>
      </c>
      <c r="G16" s="52"/>
      <c r="H16" s="46"/>
      <c r="I16" s="52"/>
      <c r="J16" s="46"/>
      <c r="K16" s="46"/>
      <c r="L16" s="45"/>
      <c r="M16" s="52"/>
      <c r="N16" s="46"/>
      <c r="O16" s="46"/>
      <c r="P16" s="52"/>
      <c r="Q16" s="46"/>
      <c r="R16" s="46"/>
      <c r="S16" s="22"/>
      <c r="T16" s="74"/>
      <c r="U16" s="74"/>
    </row>
    <row r="17" spans="1:21" ht="29.25" customHeight="1" x14ac:dyDescent="0.15">
      <c r="A17" s="55"/>
      <c r="B17" s="190"/>
      <c r="C17" s="29" t="s">
        <v>
62</v>
      </c>
      <c r="D17" s="246" t="s">
        <v>
61</v>
      </c>
      <c r="E17" s="247"/>
      <c r="F17" s="64">
        <v>
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2" t="s">
        <v>
78</v>
      </c>
      <c r="D19" s="232"/>
      <c r="E19" s="232"/>
      <c r="F19" s="66"/>
      <c r="G19" s="53">
        <f>
$F$9*G9+$F$11*G11+$F$10*G10+$F$12*G12+$F$13*G13+$F$14*G14+$F$15*G15+$F$16*G16+$F$17*G17</f>
        <v>
0</v>
      </c>
      <c r="H19" s="53">
        <f t="shared" ref="H19:R19" si="0">
$F$9*H9+$F$11*H11+$F$10*H10+$F$12*H12+$F$13*H13+$F$14*H14+$F$15*H15+$F$16*H16+$F$17*H17</f>
        <v>
0</v>
      </c>
      <c r="I19" s="53">
        <f t="shared" si="0"/>
        <v>
0</v>
      </c>
      <c r="J19" s="53">
        <f t="shared" si="0"/>
        <v>
0</v>
      </c>
      <c r="K19" s="53">
        <f t="shared" si="0"/>
        <v>
0</v>
      </c>
      <c r="L19" s="53">
        <f t="shared" si="0"/>
        <v>
0</v>
      </c>
      <c r="M19" s="53">
        <f t="shared" si="0"/>
        <v>
0</v>
      </c>
      <c r="N19" s="53">
        <f t="shared" si="0"/>
        <v>
0</v>
      </c>
      <c r="O19" s="53">
        <f t="shared" si="0"/>
        <v>
0</v>
      </c>
      <c r="P19" s="53">
        <f t="shared" si="0"/>
        <v>
0</v>
      </c>
      <c r="Q19" s="53">
        <f t="shared" si="0"/>
        <v>
0</v>
      </c>
      <c r="R19" s="53">
        <f t="shared" si="0"/>
        <v>
0</v>
      </c>
      <c r="S19" s="22"/>
      <c r="T19" s="74"/>
      <c r="U19" s="74"/>
    </row>
    <row r="20" spans="1:21" ht="18" customHeight="1" x14ac:dyDescent="0.15">
      <c r="A20" s="55"/>
      <c r="B20" s="222" t="s">
        <v>
112</v>
      </c>
      <c r="C20" s="223"/>
      <c r="D20" s="223"/>
      <c r="E20" s="224"/>
      <c r="F20" s="61">
        <v>
0.8571428571428571</v>
      </c>
      <c r="G20" s="21"/>
      <c r="H20" s="21"/>
      <c r="I20" s="21"/>
      <c r="J20" s="21"/>
      <c r="K20" s="21"/>
      <c r="L20" s="21"/>
      <c r="M20" s="21"/>
      <c r="N20" s="21"/>
      <c r="O20" s="21"/>
      <c r="P20" s="21"/>
      <c r="Q20" s="21"/>
      <c r="R20" s="21"/>
      <c r="S20" s="20"/>
      <c r="T20" s="74"/>
      <c r="U20" s="74"/>
    </row>
    <row r="21" spans="1:21" ht="18" customHeight="1" x14ac:dyDescent="0.15">
      <c r="A21" s="55"/>
      <c r="B21" s="98"/>
      <c r="C21" s="249" t="s">
        <v>
60</v>
      </c>
      <c r="D21" s="249"/>
      <c r="E21" s="249"/>
      <c r="F21" s="99"/>
      <c r="G21" s="100">
        <f>
IF(G20="",G19,ROUND(G19*6/7,2))</f>
        <v>
0</v>
      </c>
      <c r="H21" s="100">
        <f t="shared" ref="H21:R21" si="1">
IF(H20="",H19,ROUND(H19*6/7,2))</f>
        <v>
0</v>
      </c>
      <c r="I21" s="101">
        <f t="shared" si="1"/>
        <v>
0</v>
      </c>
      <c r="J21" s="101">
        <f t="shared" si="1"/>
        <v>
0</v>
      </c>
      <c r="K21" s="101">
        <f t="shared" si="1"/>
        <v>
0</v>
      </c>
      <c r="L21" s="101">
        <f t="shared" si="1"/>
        <v>
0</v>
      </c>
      <c r="M21" s="101">
        <f t="shared" si="1"/>
        <v>
0</v>
      </c>
      <c r="N21" s="101">
        <f t="shared" si="1"/>
        <v>
0</v>
      </c>
      <c r="O21" s="101">
        <f t="shared" si="1"/>
        <v>
0</v>
      </c>
      <c r="P21" s="53">
        <f t="shared" si="1"/>
        <v>
0</v>
      </c>
      <c r="Q21" s="53">
        <f t="shared" si="1"/>
        <v>
0</v>
      </c>
      <c r="R21" s="53">
        <f t="shared" si="1"/>
        <v>
0</v>
      </c>
      <c r="S21" s="54">
        <f>
SUM(G21:Q21)</f>
        <v>
0</v>
      </c>
      <c r="T21" s="78" t="s">
        <v>
80</v>
      </c>
      <c r="U21" s="79"/>
    </row>
    <row r="22" spans="1:21" ht="45" customHeight="1" thickBot="1" x14ac:dyDescent="0.2">
      <c r="A22" s="55"/>
      <c r="B22" s="250" t="s">
        <v>
115</v>
      </c>
      <c r="C22" s="251"/>
      <c r="D22" s="251"/>
      <c r="E22" s="251"/>
      <c r="F22" s="251"/>
      <c r="G22" s="251"/>
      <c r="H22" s="251"/>
      <c r="I22" s="251"/>
      <c r="J22" s="251"/>
      <c r="K22" s="251"/>
      <c r="L22" s="251"/>
      <c r="M22" s="251"/>
      <c r="N22" s="251"/>
      <c r="O22" s="252"/>
      <c r="P22" s="228" t="s">
        <v>
101</v>
      </c>
      <c r="Q22" s="228"/>
      <c r="R22" s="229"/>
      <c r="S22" s="86">
        <f>
COUNTIF(G21:Q21,"&gt;0")</f>
        <v>
0</v>
      </c>
      <c r="T22" s="79" t="s">
        <v>
59</v>
      </c>
      <c r="U22" s="79"/>
    </row>
    <row r="23" spans="1:21" ht="45" customHeight="1" thickBot="1" x14ac:dyDescent="0.2">
      <c r="A23" s="55"/>
      <c r="B23" s="253"/>
      <c r="C23" s="218"/>
      <c r="D23" s="218"/>
      <c r="E23" s="218"/>
      <c r="F23" s="218"/>
      <c r="G23" s="218"/>
      <c r="H23" s="218"/>
      <c r="I23" s="218"/>
      <c r="J23" s="218"/>
      <c r="K23" s="218"/>
      <c r="L23" s="218"/>
      <c r="M23" s="218"/>
      <c r="N23" s="218"/>
      <c r="O23" s="254"/>
      <c r="P23" s="230" t="s">
        <v>
113</v>
      </c>
      <c r="Q23" s="230"/>
      <c r="R23" s="231"/>
      <c r="S23" s="87" t="str">
        <f>
IF(S22&lt;1,"",S21/S22)</f>
        <v/>
      </c>
      <c r="T23" s="88" t="s">
        <v>
79</v>
      </c>
      <c r="U23" s="88"/>
    </row>
    <row r="24" spans="1:21" ht="126.75" customHeight="1" x14ac:dyDescent="0.4">
      <c r="A24" s="55"/>
      <c r="B24" s="255"/>
      <c r="C24" s="256"/>
      <c r="D24" s="256"/>
      <c r="E24" s="256"/>
      <c r="F24" s="256"/>
      <c r="G24" s="256"/>
      <c r="H24" s="256"/>
      <c r="I24" s="256"/>
      <c r="J24" s="256"/>
      <c r="K24" s="256"/>
      <c r="L24" s="256"/>
      <c r="M24" s="256"/>
      <c r="N24" s="256"/>
      <c r="O24" s="257"/>
      <c r="P24" s="219" t="s">
        <v>
124</v>
      </c>
      <c r="Q24" s="220"/>
      <c r="R24" s="220"/>
      <c r="S24" s="220"/>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
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8" t="s">
        <v>
120</v>
      </c>
      <c r="C28" s="209"/>
      <c r="D28" s="85"/>
      <c r="E28" s="85"/>
      <c r="F28" s="85"/>
      <c r="G28" s="212" t="s">
        <v>
121</v>
      </c>
      <c r="H28" s="213"/>
      <c r="I28" s="85"/>
      <c r="J28" s="214" t="s">
        <v>
123</v>
      </c>
      <c r="K28" s="215"/>
      <c r="M28" s="85"/>
      <c r="N28" s="85"/>
      <c r="O28" s="73"/>
      <c r="P28" s="73"/>
      <c r="Q28" s="73"/>
      <c r="R28" s="73"/>
      <c r="S28" s="73"/>
    </row>
    <row r="29" spans="1:21" ht="27.75" customHeight="1" thickBot="1" x14ac:dyDescent="0.45">
      <c r="A29" s="55"/>
      <c r="B29" s="210"/>
      <c r="C29" s="211"/>
      <c r="D29" s="90" t="s">
        <v>
83</v>
      </c>
      <c r="E29" s="91">
        <v>
0.9</v>
      </c>
      <c r="F29" s="90" t="s">
        <v>
83</v>
      </c>
      <c r="G29" s="210"/>
      <c r="H29" s="211"/>
      <c r="I29" s="90" t="s">
        <v>
84</v>
      </c>
      <c r="J29" s="216">
        <f>
B29*E29*G29</f>
        <v>
0</v>
      </c>
      <c r="K29" s="217"/>
      <c r="M29" s="85"/>
      <c r="N29" s="85"/>
      <c r="O29" s="73"/>
      <c r="P29" s="73"/>
      <c r="Q29" s="73"/>
      <c r="R29" s="73"/>
      <c r="S29" s="73"/>
    </row>
    <row r="30" spans="1:21" ht="71.25" customHeight="1" x14ac:dyDescent="0.4">
      <c r="A30" s="55"/>
      <c r="B30" s="218" t="s">
        <v>
125</v>
      </c>
      <c r="C30" s="218"/>
      <c r="D30" s="218"/>
      <c r="E30" s="218"/>
      <c r="F30" s="218"/>
      <c r="G30" s="218"/>
      <c r="H30" s="218"/>
      <c r="I30" s="218"/>
      <c r="J30" s="218"/>
      <c r="K30" s="218"/>
      <c r="L30" s="218"/>
      <c r="M30" s="218"/>
      <c r="N30" s="218"/>
      <c r="O30" s="218"/>
      <c r="P30" s="218"/>
      <c r="Q30" s="218"/>
      <c r="R30" s="218"/>
      <c r="S30" s="218"/>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 "</formula1>
    </dataValidation>
  </dataValidations>
  <printOptions horizontalCentered="1"/>
  <pageMargins left="0.70866141732283472" right="0.70866141732283472" top="0.39370078740157483" bottom="0.39370078740157483" header="0.19685039370078741" footer="0.19685039370078741"/>
</worksheet>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<sst xmlns="http://schemas.openxmlformats.org/spreadsheetml/2006/main" count="173" uniqueCount="130">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</sst>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_rels/sheet3.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6" t="s">
        <v>
22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5" customHeight="1" x14ac:dyDescent="0.4">
      <c r="AI2" s="1" t="s">
        <v>
51</v>
      </c>
      <c r="AJ2" s="14" t="str">
        <f>
IF(G11="","",VLOOKUP(G11,AI3:AJ7,2,FALSE))</f>
        <v/>
      </c>
    </row>
    <row r="3" spans="1:37" ht="26.25" customHeight="1" x14ac:dyDescent="0.4">
      <c r="B3" s="170" t="s">
        <v>
127</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I3" s="1" t="s">
        <v>
36</v>
      </c>
      <c r="AJ3" s="11">
        <v>
1</v>
      </c>
    </row>
    <row r="4" spans="1:37" ht="26.25" customHeight="1" x14ac:dyDescent="0.4">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
37</v>
      </c>
      <c r="AJ4" s="11">
        <v>
2</v>
      </c>
    </row>
    <row r="5" spans="1:37" ht="26.25" customHeight="1" x14ac:dyDescent="0.4">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5"/>
      <c r="AI5" s="1" t="s">
        <v>
3</v>
      </c>
      <c r="AJ5" s="11">
        <v>
3</v>
      </c>
    </row>
    <row r="6" spans="1:37" ht="26.25" customHeight="1" x14ac:dyDescent="0.4">
      <c r="B6" s="177"/>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c r="AI6" s="1" t="s">
        <v>
2</v>
      </c>
      <c r="AJ6" s="11">
        <v>
4</v>
      </c>
    </row>
    <row r="7" spans="1:37" ht="21.95" customHeight="1" x14ac:dyDescent="0.4">
      <c r="AI7" s="1" t="s">
        <v>
0</v>
      </c>
      <c r="AJ7" s="11">
        <v>
5</v>
      </c>
    </row>
    <row r="8" spans="1:37" ht="21.95" customHeight="1" x14ac:dyDescent="0.4">
      <c r="B8" s="3" t="s">
        <v>
18</v>
      </c>
      <c r="U8" s="1"/>
      <c r="AI8" s="7" t="s">
        <v>
50</v>
      </c>
      <c r="AJ8" s="13" t="str">
        <f>
IF(AND(COUNTIF(V11,"*")=1,OR(AJ2=1,AJ2=2,)),VLOOKUP(V11,AI9:AJ11,2,FALSE),"")</f>
        <v/>
      </c>
    </row>
    <row r="9" spans="1:37" ht="21.95" customHeight="1" x14ac:dyDescent="0.4">
      <c r="B9" s="132" t="s">
        <v>
9</v>
      </c>
      <c r="C9" s="132"/>
      <c r="D9" s="132"/>
      <c r="E9" s="132"/>
      <c r="F9" s="132"/>
      <c r="G9" s="120"/>
      <c r="H9" s="120"/>
      <c r="I9" s="120"/>
      <c r="J9" s="120"/>
      <c r="K9" s="132" t="s">
        <v>
8</v>
      </c>
      <c r="L9" s="132"/>
      <c r="M9" s="132"/>
      <c r="N9" s="132"/>
      <c r="O9" s="184"/>
      <c r="P9" s="184"/>
      <c r="Q9" s="184"/>
      <c r="R9" s="184"/>
      <c r="S9" s="184"/>
      <c r="T9" s="184"/>
      <c r="U9" s="184"/>
      <c r="V9" s="184"/>
      <c r="W9" s="184"/>
      <c r="X9" s="184"/>
      <c r="Y9" s="185"/>
      <c r="Z9" s="185"/>
      <c r="AA9" s="185"/>
      <c r="AB9" s="185"/>
      <c r="AI9" s="7" t="s">
        <v>
38</v>
      </c>
      <c r="AJ9" s="11">
        <v>
6</v>
      </c>
    </row>
    <row r="10" spans="1:37" ht="21.95" customHeight="1" x14ac:dyDescent="0.4">
      <c r="B10" s="167" t="s">
        <v>
7</v>
      </c>
      <c r="C10" s="168"/>
      <c r="D10" s="168"/>
      <c r="E10" s="168"/>
      <c r="F10" s="169"/>
      <c r="G10" s="151"/>
      <c r="H10" s="152"/>
      <c r="I10" s="152"/>
      <c r="J10" s="153"/>
      <c r="K10" s="167" t="s">
        <v>
6</v>
      </c>
      <c r="L10" s="168"/>
      <c r="M10" s="168"/>
      <c r="N10" s="169"/>
      <c r="O10" s="151"/>
      <c r="P10" s="152"/>
      <c r="Q10" s="152"/>
      <c r="R10" s="152"/>
      <c r="S10" s="152"/>
      <c r="T10" s="153"/>
      <c r="U10" s="148" t="s">
        <v>
5</v>
      </c>
      <c r="V10" s="149"/>
      <c r="W10" s="149"/>
      <c r="X10" s="150"/>
      <c r="Y10" s="151"/>
      <c r="Z10" s="152"/>
      <c r="AA10" s="152"/>
      <c r="AB10" s="152"/>
      <c r="AC10" s="152"/>
      <c r="AD10" s="152"/>
      <c r="AE10" s="152"/>
      <c r="AF10" s="153"/>
      <c r="AI10" s="7" t="s">
        <v>
33</v>
      </c>
      <c r="AJ10" s="11">
        <v>
7</v>
      </c>
    </row>
    <row r="11" spans="1:37" ht="21.95" customHeight="1" x14ac:dyDescent="0.4">
      <c r="B11" s="132" t="s">
        <v>
4</v>
      </c>
      <c r="C11" s="132"/>
      <c r="D11" s="132"/>
      <c r="E11" s="132"/>
      <c r="F11" s="132"/>
      <c r="G11" s="180"/>
      <c r="H11" s="181"/>
      <c r="I11" s="181"/>
      <c r="J11" s="181"/>
      <c r="K11" s="181"/>
      <c r="L11" s="181"/>
      <c r="M11" s="181"/>
      <c r="N11" s="181"/>
      <c r="O11" s="181"/>
      <c r="P11" s="181"/>
      <c r="Q11" s="182"/>
      <c r="R11" s="148" t="s">
        <v>
35</v>
      </c>
      <c r="S11" s="149"/>
      <c r="T11" s="149"/>
      <c r="U11" s="150"/>
      <c r="V11" s="180"/>
      <c r="W11" s="181"/>
      <c r="X11" s="181"/>
      <c r="Y11" s="181"/>
      <c r="Z11" s="181"/>
      <c r="AA11" s="181"/>
      <c r="AB11" s="182"/>
      <c r="AI11" s="7" t="s">
        <v>
34</v>
      </c>
      <c r="AJ11" s="11">
        <v>
8</v>
      </c>
    </row>
    <row r="12" spans="1:37" ht="17.25" customHeight="1" x14ac:dyDescent="0.4">
      <c r="B12" s="183" t="s">
        <v>
39</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x14ac:dyDescent="0.4">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2"/>
      <c r="AI13" s="7"/>
    </row>
    <row r="14" spans="1:37" ht="18" customHeight="1" x14ac:dyDescent="0.4">
      <c r="U14" s="1"/>
      <c r="AI14" s="7"/>
    </row>
    <row r="15" spans="1:37" ht="21.95" customHeight="1" x14ac:dyDescent="0.4">
      <c r="B15" s="3" t="s">
        <v>
29</v>
      </c>
      <c r="U15" s="1"/>
      <c r="AI15" s="7" t="s">
        <v>
45</v>
      </c>
    </row>
    <row r="16" spans="1:37" ht="21.95" customHeight="1" x14ac:dyDescent="0.4">
      <c r="B16" s="107" t="s">
        <v>
46</v>
      </c>
      <c r="C16" s="108"/>
      <c r="D16" s="108"/>
      <c r="E16" s="108"/>
      <c r="F16" s="108"/>
      <c r="G16" s="108"/>
      <c r="H16" s="108"/>
      <c r="I16" s="108"/>
      <c r="J16" s="108"/>
      <c r="K16" s="109"/>
      <c r="L16" s="167" t="s">
        <v>
40</v>
      </c>
      <c r="M16" s="168"/>
      <c r="N16" s="152"/>
      <c r="O16" s="152"/>
      <c r="P16" s="9" t="s">
        <v>
41</v>
      </c>
      <c r="Q16" s="152"/>
      <c r="R16" s="152"/>
      <c r="S16" s="10" t="s">
        <v>
42</v>
      </c>
      <c r="T16"/>
      <c r="U16"/>
      <c r="AD16"/>
      <c r="AE16"/>
      <c r="AI16" s="12" t="str">
        <f>
L16&amp;N16&amp;P16&amp;Q16&amp;S16&amp;"１日"</f>
        <v>
令和年月１日</v>
      </c>
      <c r="AJ16" s="18"/>
      <c r="AK16" s="18"/>
    </row>
    <row r="17" spans="2:37" ht="21.95" customHeight="1" x14ac:dyDescent="0.4">
      <c r="B17" s="107" t="s">
        <v>
52</v>
      </c>
      <c r="C17" s="108"/>
      <c r="D17" s="108"/>
      <c r="E17" s="108"/>
      <c r="F17" s="108"/>
      <c r="G17" s="108"/>
      <c r="H17" s="108"/>
      <c r="I17" s="108"/>
      <c r="J17" s="108"/>
      <c r="K17" s="108"/>
      <c r="L17" s="108"/>
      <c r="M17" s="108"/>
      <c r="N17" s="108"/>
      <c r="O17" s="109"/>
      <c r="P17" s="164"/>
      <c r="Q17" s="165"/>
      <c r="R17" s="165"/>
      <c r="S17" s="6" t="s">
        <v>
1</v>
      </c>
      <c r="AI17" s="7" t="s">
        <v>
44</v>
      </c>
      <c r="AJ17" s="8" t="s">
        <v>
43</v>
      </c>
    </row>
    <row r="18" spans="2:37" ht="21.95" customHeight="1" x14ac:dyDescent="0.4">
      <c r="B18" s="147" t="s">
        <v>
116</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
1</v>
      </c>
      <c r="AI18" s="15" t="e">
        <f>
(Z18-P17)/Z18</f>
        <v>
#DIV/0!</v>
      </c>
      <c r="AJ18" s="16" t="e">
        <f>
AI18</f>
        <v>
#DIV/0!</v>
      </c>
    </row>
    <row r="19" spans="2:37" ht="21.95" customHeight="1" x14ac:dyDescent="0.2">
      <c r="B19" s="156" t="s">
        <v>
24</v>
      </c>
      <c r="C19" s="157"/>
      <c r="D19" s="157"/>
      <c r="E19" s="157"/>
      <c r="F19" s="157"/>
      <c r="G19" s="157"/>
      <c r="H19" s="158" t="str">
        <f>
IF(P17="","",IF(AND(H20="否",ROUND(AI18,4)&gt;=0.05),"可","否"))</f>
        <v/>
      </c>
      <c r="I19" s="159"/>
      <c r="J19" s="160"/>
      <c r="N19" s="5"/>
      <c r="O19" s="5"/>
      <c r="P19" s="5"/>
      <c r="Q19" s="5"/>
      <c r="R19" s="5"/>
      <c r="S19" s="5"/>
      <c r="T19" s="5"/>
      <c r="U19" s="5"/>
      <c r="V19" s="5"/>
      <c r="W19" s="5"/>
      <c r="X19" s="5"/>
      <c r="Y19" s="5"/>
      <c r="Z19" s="5"/>
      <c r="AA19" s="5"/>
      <c r="AB19" s="5"/>
      <c r="AC19" s="5"/>
      <c r="AD19" s="5"/>
      <c r="AE19" s="5"/>
      <c r="AF19" s="5"/>
      <c r="AI19" s="93" t="s">
        <v>
102</v>
      </c>
      <c r="AJ19" s="95" t="s">
        <v>
103</v>
      </c>
    </row>
    <row r="20" spans="2:37" ht="21.95" customHeight="1" x14ac:dyDescent="0.4">
      <c r="B20" s="107" t="s">
        <v>
10</v>
      </c>
      <c r="C20" s="108"/>
      <c r="D20" s="108"/>
      <c r="E20" s="108"/>
      <c r="F20" s="108"/>
      <c r="G20" s="108"/>
      <c r="H20" s="161" t="str">
        <f>
IF(N16="","",IF(AND(AI20="可",AJ20="可"),"可","否"))</f>
        <v/>
      </c>
      <c r="I20" s="162"/>
      <c r="J20" s="163"/>
      <c r="N20" s="5"/>
      <c r="O20" s="5"/>
      <c r="P20" s="5"/>
      <c r="Q20" s="5"/>
      <c r="R20" s="5"/>
      <c r="S20" s="5"/>
      <c r="T20" s="5"/>
      <c r="U20" s="5"/>
      <c r="V20" s="5"/>
      <c r="W20" s="5"/>
      <c r="X20" s="5"/>
      <c r="Y20" s="5"/>
      <c r="Z20" s="5"/>
      <c r="AE20" s="5"/>
      <c r="AF20" s="5"/>
      <c r="AI20" s="93" t="str">
        <f>
IF(P17="","",IF(OR(AND(AJ8=7,P17&lt;=750),(AND(AJ8=8,P17&lt;=900))),"可","否"))</f>
        <v/>
      </c>
      <c r="AJ20" s="94" t="str">
        <f>
IF(AND(N16=3,OR(Q16=2,Q16=3)),"否","可")</f>
        <v>
可</v>
      </c>
      <c r="AK20"/>
    </row>
    <row r="21" spans="2:37" ht="20.25" customHeight="1" x14ac:dyDescent="0.4">
      <c r="B21" s="118" t="s">
        <v>
126</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x14ac:dyDescent="0.4">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x14ac:dyDescent="0.4">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8" customHeight="1" x14ac:dyDescent="0.4">
      <c r="N29" s="2"/>
      <c r="O29" s="2"/>
      <c r="P29" s="2"/>
      <c r="Q29" s="2"/>
      <c r="R29" s="2"/>
      <c r="S29" s="2"/>
      <c r="U29" s="1"/>
    </row>
    <row r="30" spans="2:37" ht="21.95" customHeight="1" x14ac:dyDescent="0.4">
      <c r="B30" s="129" t="s">
        <v>
23</v>
      </c>
      <c r="C30" s="130"/>
      <c r="D30" s="130"/>
      <c r="E30" s="130"/>
      <c r="F30" s="130"/>
      <c r="G30" s="130"/>
      <c r="H30" s="130"/>
      <c r="I30" s="131"/>
      <c r="K30" s="17" t="s">
        <v>
54</v>
      </c>
      <c r="N30" s="2"/>
      <c r="O30" s="2"/>
      <c r="P30" s="2"/>
      <c r="Q30" s="2"/>
      <c r="R30" s="2"/>
      <c r="S30" s="2"/>
      <c r="U30" s="1"/>
    </row>
    <row r="31" spans="2:37" ht="21.95" customHeight="1" x14ac:dyDescent="0.4">
      <c r="B31" s="3" t="s">
        <v>
49</v>
      </c>
    </row>
    <row r="32" spans="2:37" ht="21.95" customHeight="1" x14ac:dyDescent="0.4">
      <c r="B32" s="132"/>
      <c r="C32" s="132"/>
      <c r="D32" s="132"/>
      <c r="E32" s="132"/>
      <c r="F32" s="132"/>
      <c r="G32" s="132"/>
      <c r="H32" s="132"/>
      <c r="I32" s="132"/>
      <c r="J32" s="132"/>
      <c r="K32" s="132"/>
      <c r="L32" s="132" t="s">
        <v>
15</v>
      </c>
      <c r="M32" s="132"/>
      <c r="N32" s="132"/>
      <c r="O32" s="132"/>
      <c r="P32" s="132"/>
      <c r="Q32" s="133" t="s">
        <v>
47</v>
      </c>
      <c r="R32" s="133"/>
      <c r="S32" s="133"/>
      <c r="T32" s="133"/>
      <c r="U32" s="132" t="s">
        <v>
16</v>
      </c>
      <c r="V32" s="132"/>
      <c r="W32" s="132"/>
      <c r="X32" s="132"/>
      <c r="Y32" s="114"/>
      <c r="Z32" s="115"/>
      <c r="AA32" s="134" t="s">
        <v>
30</v>
      </c>
      <c r="AB32" s="132"/>
      <c r="AC32" s="132"/>
      <c r="AD32" s="132"/>
      <c r="AH32"/>
      <c r="AI32"/>
      <c r="AJ32"/>
      <c r="AK32"/>
    </row>
    <row r="33" spans="2:37" ht="21.95" customHeight="1" x14ac:dyDescent="0.4">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5" customHeight="1" x14ac:dyDescent="0.4">
      <c r="B34" s="107" t="s">
        <v>
46</v>
      </c>
      <c r="C34" s="108"/>
      <c r="D34" s="108"/>
      <c r="E34" s="108"/>
      <c r="F34" s="108"/>
      <c r="G34" s="108"/>
      <c r="H34" s="108"/>
      <c r="I34" s="108"/>
      <c r="J34" s="108"/>
      <c r="K34" s="109"/>
      <c r="L34" s="110" t="str">
        <f>
IF(N16="","",EOMONTH(AI16,0))</f>
        <v/>
      </c>
      <c r="M34" s="110"/>
      <c r="N34" s="110"/>
      <c r="O34" s="110"/>
      <c r="P34" s="110"/>
      <c r="Q34" s="121" t="str">
        <f>
IF($P$17=0,"",$P$17)</f>
        <v/>
      </c>
      <c r="R34" s="122"/>
      <c r="S34" s="122"/>
      <c r="T34" s="122"/>
      <c r="U34" s="144" t="str">
        <f>
IF(Q34="","",ROUND(($Z$18-Q34)/$Z$18,4))</f>
        <v/>
      </c>
      <c r="V34" s="145"/>
      <c r="W34" s="145"/>
      <c r="X34" s="145"/>
      <c r="Y34" s="114"/>
      <c r="Z34" s="115"/>
      <c r="AA34" s="123"/>
      <c r="AB34" s="124"/>
      <c r="AC34" s="124"/>
      <c r="AD34" s="125"/>
      <c r="AH34"/>
      <c r="AI34"/>
      <c r="AJ34"/>
      <c r="AK34"/>
    </row>
    <row r="35" spans="2:37" ht="21.95" customHeight="1" x14ac:dyDescent="0.4">
      <c r="B35" s="107" t="s">
        <v>
25</v>
      </c>
      <c r="C35" s="108"/>
      <c r="D35" s="108"/>
      <c r="E35" s="108"/>
      <c r="F35" s="108"/>
      <c r="G35" s="108"/>
      <c r="H35" s="108"/>
      <c r="I35" s="108"/>
      <c r="J35" s="108"/>
      <c r="K35" s="109"/>
      <c r="L35" s="110" t="str">
        <f t="shared" ref="L35:L41" si="0">
IF($N$16="","",EOMONTH(L34,1))</f>
        <v/>
      </c>
      <c r="M35" s="110"/>
      <c r="N35" s="110"/>
      <c r="O35" s="110"/>
      <c r="P35" s="110"/>
      <c r="Q35" s="111"/>
      <c r="R35" s="112"/>
      <c r="S35" s="112"/>
      <c r="T35" s="112"/>
      <c r="U35" s="144" t="str">
        <f t="shared" ref="U35:U39" si="1">
IF(Q35="","",ROUND(($Z$18-Q35)/$Z$18,4))</f>
        <v/>
      </c>
      <c r="V35" s="145"/>
      <c r="W35" s="145"/>
      <c r="X35" s="145"/>
      <c r="Y35" s="114"/>
      <c r="Z35" s="115"/>
      <c r="AA35" s="123"/>
      <c r="AB35" s="124"/>
      <c r="AC35" s="124"/>
      <c r="AD35" s="125"/>
      <c r="AH35"/>
      <c r="AI35"/>
      <c r="AJ35"/>
      <c r="AK35"/>
    </row>
    <row r="36" spans="2:37" ht="21.95" customHeight="1" x14ac:dyDescent="0.4">
      <c r="B36" s="107" t="s">
        <v>
26</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
IF(U34="","",IF(AND($H$19="可",U34&gt;=0.05),"可","否"))</f>
        <v/>
      </c>
      <c r="AB36" s="113"/>
      <c r="AC36" s="113"/>
      <c r="AD36" s="113"/>
      <c r="AH36"/>
      <c r="AI36"/>
      <c r="AJ36"/>
      <c r="AK36"/>
    </row>
    <row r="37" spans="2:37" ht="21.95" customHeight="1" x14ac:dyDescent="0.4">
      <c r="B37" s="107" t="s">
        <v>
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
IF(U35="","",IF(AND($H$19="可",U35&gt;=0.05),"可","否"))</f>
        <v/>
      </c>
      <c r="AB37" s="113"/>
      <c r="AC37" s="113"/>
      <c r="AD37" s="113"/>
      <c r="AH37"/>
      <c r="AI37"/>
      <c r="AJ37"/>
      <c r="AK37"/>
    </row>
    <row r="38" spans="2:37" ht="21.95" customHeight="1" x14ac:dyDescent="0.4">
      <c r="B38" s="107" t="s">
        <v>
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
31</v>
      </c>
      <c r="Z38" s="115"/>
      <c r="AA38" s="113" t="str">
        <f t="shared" si="2"/>
        <v/>
      </c>
      <c r="AB38" s="113"/>
      <c r="AC38" s="113"/>
      <c r="AD38" s="113"/>
      <c r="AH38"/>
      <c r="AI38"/>
      <c r="AJ38"/>
      <c r="AK38"/>
    </row>
    <row r="39" spans="2:37" ht="21.95" customHeight="1" x14ac:dyDescent="0.4">
      <c r="B39" s="107" t="s">
        <v>
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
IF(U37="","",IF(AND($H$19="可",U37&gt;=0.05),"可","否"))</f>
        <v/>
      </c>
      <c r="AB39" s="146"/>
      <c r="AC39" s="146"/>
      <c r="AD39" s="146"/>
      <c r="AH39"/>
      <c r="AI39"/>
      <c r="AJ39"/>
      <c r="AK39"/>
    </row>
    <row r="40" spans="2:37" ht="21.95" customHeight="1" x14ac:dyDescent="0.4">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5" customHeight="1" x14ac:dyDescent="0.4">
      <c r="B41" s="107" t="s">
        <v>
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x14ac:dyDescent="0.4">
      <c r="B42" s="141" t="s">
        <v>
57</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x14ac:dyDescent="0.4">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x14ac:dyDescent="0.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20.25" customHeight="1" x14ac:dyDescent="0.4">
      <c r="U45" s="1"/>
    </row>
    <row r="46" spans="2:37" ht="21.95" customHeight="1" x14ac:dyDescent="0.4">
      <c r="B46" s="129" t="s">
        <v>
27</v>
      </c>
      <c r="C46" s="130"/>
      <c r="D46" s="130"/>
      <c r="E46" s="130"/>
      <c r="F46" s="130"/>
      <c r="G46" s="130"/>
      <c r="H46" s="130"/>
      <c r="I46" s="130"/>
      <c r="J46" s="130"/>
      <c r="K46" s="130"/>
      <c r="L46" s="130"/>
      <c r="M46" s="130"/>
      <c r="N46" s="130"/>
      <c r="O46" s="130"/>
      <c r="P46" s="130"/>
      <c r="Q46" s="130"/>
      <c r="R46" s="130"/>
      <c r="S46" s="130"/>
      <c r="T46" s="130"/>
      <c r="U46" s="130"/>
      <c r="V46" s="130"/>
      <c r="W46" s="131"/>
      <c r="Y46" s="17" t="s">
        <v>
117</v>
      </c>
    </row>
    <row r="47" spans="2:37" ht="21.95" customHeight="1" x14ac:dyDescent="0.4">
      <c r="B47" s="3" t="s">
        <v>
28</v>
      </c>
    </row>
    <row r="48" spans="2:37" ht="21.95" customHeight="1" x14ac:dyDescent="0.4">
      <c r="B48" s="126" t="s">
        <v>
32</v>
      </c>
      <c r="C48" s="126"/>
      <c r="D48" s="126"/>
      <c r="E48" s="126"/>
      <c r="F48" s="126"/>
      <c r="G48" s="126"/>
      <c r="H48" s="126"/>
      <c r="I48" s="126"/>
      <c r="J48" s="126"/>
      <c r="K48" s="135" t="s">
        <v>
53</v>
      </c>
      <c r="L48" s="136"/>
      <c r="M48" s="136"/>
      <c r="N48" s="136"/>
      <c r="O48" s="136"/>
      <c r="P48" s="136"/>
      <c r="Q48" s="136"/>
      <c r="R48" s="136"/>
      <c r="S48" s="136"/>
      <c r="T48" s="136"/>
      <c r="U48" s="136"/>
      <c r="V48" s="136"/>
      <c r="W48" s="136"/>
      <c r="X48" s="136"/>
      <c r="Y48" s="136"/>
      <c r="Z48" s="136"/>
      <c r="AA48" s="136"/>
      <c r="AB48" s="136"/>
      <c r="AC48" s="136"/>
      <c r="AD48" s="136"/>
      <c r="AE48" s="136"/>
      <c r="AF48" s="137"/>
    </row>
    <row r="49" spans="2:32" ht="21.95" customHeight="1" x14ac:dyDescent="0.4">
      <c r="B49" s="127"/>
      <c r="C49" s="127"/>
      <c r="D49" s="127"/>
      <c r="E49" s="127"/>
      <c r="F49" s="127"/>
      <c r="G49" s="127"/>
      <c r="H49" s="127"/>
      <c r="I49" s="127"/>
      <c r="J49" s="127"/>
      <c r="K49" s="138"/>
      <c r="L49" s="139"/>
      <c r="M49" s="139"/>
      <c r="N49" s="139"/>
      <c r="O49" s="139"/>
      <c r="P49" s="139"/>
      <c r="Q49" s="139"/>
      <c r="R49" s="139"/>
      <c r="S49" s="139"/>
      <c r="T49" s="139"/>
      <c r="U49" s="139"/>
      <c r="V49" s="139"/>
      <c r="W49" s="139"/>
      <c r="X49" s="139"/>
      <c r="Y49" s="139"/>
      <c r="Z49" s="139"/>
      <c r="AA49" s="139"/>
      <c r="AB49" s="139"/>
      <c r="AC49" s="139"/>
      <c r="AD49" s="139"/>
      <c r="AE49" s="139"/>
      <c r="AF49" s="140"/>
    </row>
    <row r="50" spans="2:32" ht="36" customHeight="1" x14ac:dyDescent="0.4">
      <c r="B50" s="128" t="s">
        <v>
56</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2:32" ht="21.95" customHeight="1" x14ac:dyDescent="0.4"/>
    <row r="52" spans="2:32" ht="21.95" customHeight="1" x14ac:dyDescent="0.4">
      <c r="B52" s="129" t="s">
        <v>
19</v>
      </c>
      <c r="C52" s="130"/>
      <c r="D52" s="130"/>
      <c r="E52" s="130"/>
      <c r="F52" s="130"/>
      <c r="G52" s="130"/>
      <c r="H52" s="130"/>
      <c r="I52" s="131"/>
      <c r="K52" s="17" t="s">
        <v>
55</v>
      </c>
    </row>
    <row r="53" spans="2:32" ht="21.95" customHeight="1" x14ac:dyDescent="0.4">
      <c r="B53" s="3" t="s">
        <v>
48</v>
      </c>
    </row>
    <row r="54" spans="2:32" ht="21.95" customHeight="1" x14ac:dyDescent="0.4">
      <c r="B54" s="132"/>
      <c r="C54" s="132"/>
      <c r="D54" s="132"/>
      <c r="E54" s="132"/>
      <c r="F54" s="132"/>
      <c r="G54" s="132"/>
      <c r="H54" s="132"/>
      <c r="I54" s="132"/>
      <c r="J54" s="132"/>
      <c r="K54" s="132"/>
      <c r="L54" s="132" t="s">
        <v>
15</v>
      </c>
      <c r="M54" s="132"/>
      <c r="N54" s="132"/>
      <c r="O54" s="132"/>
      <c r="P54" s="132"/>
      <c r="Q54" s="133" t="s">
        <v>
47</v>
      </c>
      <c r="R54" s="133"/>
      <c r="S54" s="133"/>
      <c r="T54" s="133"/>
      <c r="U54" s="114"/>
      <c r="V54" s="115"/>
      <c r="W54" s="134" t="s">
        <v>
21</v>
      </c>
      <c r="X54" s="132"/>
      <c r="Y54" s="132"/>
      <c r="Z54" s="132"/>
    </row>
    <row r="55" spans="2:32" ht="21.95" customHeight="1" x14ac:dyDescent="0.4">
      <c r="B55" s="132"/>
      <c r="C55" s="132"/>
      <c r="D55" s="132"/>
      <c r="E55" s="132"/>
      <c r="F55" s="132"/>
      <c r="G55" s="132"/>
      <c r="H55" s="132"/>
      <c r="I55" s="132"/>
      <c r="J55" s="132"/>
      <c r="K55" s="132"/>
      <c r="L55" s="132"/>
      <c r="M55" s="132"/>
      <c r="N55" s="132"/>
      <c r="O55" s="132"/>
      <c r="P55" s="132"/>
      <c r="Q55" s="133"/>
      <c r="R55" s="133"/>
      <c r="S55" s="133"/>
      <c r="T55" s="133"/>
      <c r="U55" s="114"/>
      <c r="V55" s="115"/>
      <c r="W55" s="132"/>
      <c r="X55" s="132"/>
      <c r="Y55" s="132"/>
      <c r="Z55" s="132"/>
    </row>
    <row r="56" spans="2:32" ht="21.95" customHeight="1" x14ac:dyDescent="0.4">
      <c r="B56" s="107" t="s">
        <v>
46</v>
      </c>
      <c r="C56" s="108"/>
      <c r="D56" s="108"/>
      <c r="E56" s="108"/>
      <c r="F56" s="108"/>
      <c r="G56" s="108"/>
      <c r="H56" s="108"/>
      <c r="I56" s="108"/>
      <c r="J56" s="108"/>
      <c r="K56" s="109"/>
      <c r="L56" s="110" t="str">
        <f>
IF(N16="","",EOMONTH(AI16,0))</f>
        <v/>
      </c>
      <c r="M56" s="110"/>
      <c r="N56" s="110"/>
      <c r="O56" s="110"/>
      <c r="P56" s="110"/>
      <c r="Q56" s="121" t="str">
        <f>
IF($P$17=0,"",$P$17)</f>
        <v/>
      </c>
      <c r="R56" s="122"/>
      <c r="S56" s="122"/>
      <c r="T56" s="122"/>
      <c r="U56" s="114"/>
      <c r="V56" s="115"/>
      <c r="W56" s="123"/>
      <c r="X56" s="124"/>
      <c r="Y56" s="124"/>
      <c r="Z56" s="125"/>
    </row>
    <row r="57" spans="2:32" ht="21.95" customHeight="1" x14ac:dyDescent="0.4">
      <c r="B57" s="107" t="s">
        <v>
20</v>
      </c>
      <c r="C57" s="108"/>
      <c r="D57" s="108"/>
      <c r="E57" s="108"/>
      <c r="F57" s="108"/>
      <c r="G57" s="108"/>
      <c r="H57" s="108"/>
      <c r="I57" s="108"/>
      <c r="J57" s="108"/>
      <c r="K57" s="109"/>
      <c r="L57" s="110" t="str">
        <f t="shared" ref="L57:L74" si="3">
IF($N$16="","",EOMONTH(L56,1))</f>
        <v/>
      </c>
      <c r="M57" s="110"/>
      <c r="N57" s="110"/>
      <c r="O57" s="110"/>
      <c r="P57" s="110"/>
      <c r="Q57" s="111"/>
      <c r="R57" s="112"/>
      <c r="S57" s="112"/>
      <c r="T57" s="112"/>
      <c r="U57" s="114"/>
      <c r="V57" s="115"/>
      <c r="W57" s="123"/>
      <c r="X57" s="124"/>
      <c r="Y57" s="124"/>
      <c r="Z57" s="125"/>
    </row>
    <row r="58" spans="2:32" ht="21.95" customHeight="1" x14ac:dyDescent="0.4">
      <c r="B58" s="107" t="s">
        <v>
11</v>
      </c>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
IF(Q56="","",IF(OR(AND($AJ$8=7,Q56&lt;=750,$H$20="可"),(AND($AJ$8=8,Q56&lt;=900,$H$20="可"))),"可","否"))</f>
        <v/>
      </c>
      <c r="X58" s="113"/>
      <c r="Y58" s="113"/>
      <c r="Z58" s="113"/>
    </row>
    <row r="59" spans="2:32" ht="21.95" customHeight="1" x14ac:dyDescent="0.4">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ref="W59:W74" si="4">
IF(Q57="","",IF(OR(AND($AJ$8=7,Q57&lt;=750,$H$20="可"),(AND($AJ$8=8,Q57&lt;=900,$H$20="可"))),"可","否"))</f>
        <v/>
      </c>
      <c r="X59" s="113"/>
      <c r="Y59" s="113"/>
      <c r="Z59" s="113"/>
    </row>
    <row r="60" spans="2:32" ht="21.95" customHeight="1" x14ac:dyDescent="0.4">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x14ac:dyDescent="0.4">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x14ac:dyDescent="0.4">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5" customHeight="1" x14ac:dyDescent="0.4">
      <c r="B63" s="107"/>
      <c r="C63" s="108"/>
      <c r="D63" s="108"/>
      <c r="E63" s="108"/>
      <c r="F63" s="108"/>
      <c r="G63" s="108"/>
      <c r="H63" s="108"/>
      <c r="I63" s="108"/>
      <c r="J63" s="108"/>
      <c r="K63" s="109"/>
      <c r="L63" s="110" t="str">
        <f t="shared" si="3"/>
        <v/>
      </c>
      <c r="M63" s="110"/>
      <c r="N63" s="110"/>
      <c r="O63" s="110"/>
      <c r="P63" s="110"/>
      <c r="Q63" s="111"/>
      <c r="R63" s="112"/>
      <c r="S63" s="112"/>
      <c r="T63" s="112"/>
      <c r="U63" s="116" t="s">
        <v>
31</v>
      </c>
      <c r="V63" s="117"/>
      <c r="W63" s="113" t="str">
        <f t="shared" si="4"/>
        <v/>
      </c>
      <c r="X63" s="113"/>
      <c r="Y63" s="113"/>
      <c r="Z63" s="113"/>
    </row>
    <row r="64" spans="2:32" ht="21.95" customHeight="1" x14ac:dyDescent="0.4">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x14ac:dyDescent="0.4">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x14ac:dyDescent="0.4">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5" customHeight="1" x14ac:dyDescent="0.4">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x14ac:dyDescent="0.4">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x14ac:dyDescent="0.4">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5" customHeight="1" x14ac:dyDescent="0.4">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x14ac:dyDescent="0.4">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x14ac:dyDescent="0.4">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x14ac:dyDescent="0.4">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x14ac:dyDescent="0.4">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5" customHeight="1" x14ac:dyDescent="0.4">
      <c r="B75" s="118" t="s">
        <v>
58</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x14ac:dyDescent="0.4">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x14ac:dyDescent="0.4">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
OR($AJ$2=3,$AJ$2=4,$AJ$2=5)</formula>
    </cfRule>
  </conditionalFormatting>
  <conditionalFormatting sqref="H20:J20">
    <cfRule type="expression" dxfId="0" priority="2">
      <formula>
OR($AJ$8="",$AJ$8=6)</formula>
    </cfRule>
  </conditionalFormatting>
  <dataValidations count="3">
    <dataValidation type="list" allowBlank="1" showInputMessage="1" showErrorMessage="1" sqref="G11:Q11">
      <formula1>
$AI$3:$AI$7</formula1>
    </dataValidation>
    <dataValidation type="list" allowBlank="1" showInputMessage="1" showErrorMessage="1" sqref="V11:AB11">
      <formula1>
$AI$9:$AI$11</formula1>
    </dataValidation>
    <dataValidation type="list" allowBlank="1" showInputMessage="1" showErrorMessage="1" sqref="B18:Y18">
      <formula1>
"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
86</v>
      </c>
      <c r="B1" s="68"/>
      <c r="C1" s="68"/>
      <c r="D1" s="69"/>
      <c r="E1" s="68"/>
      <c r="F1" s="68"/>
      <c r="G1" s="68"/>
      <c r="H1" s="70"/>
      <c r="I1" s="70"/>
      <c r="J1" s="70"/>
      <c r="K1" s="70"/>
      <c r="L1" s="70"/>
      <c r="M1" s="70"/>
      <c r="N1" s="70"/>
      <c r="O1" s="70"/>
      <c r="P1" s="70"/>
      <c r="Q1" s="70"/>
      <c r="R1" s="70"/>
      <c r="S1" s="70"/>
      <c r="T1" s="70"/>
      <c r="U1" s="70"/>
    </row>
    <row r="2" spans="1:21" ht="27.75" customHeight="1" x14ac:dyDescent="0.2">
      <c r="A2" s="221" t="s">
        <v>
118</v>
      </c>
      <c r="B2" s="221"/>
      <c r="C2" s="221"/>
      <c r="D2" s="221"/>
      <c r="E2" s="221"/>
      <c r="F2" s="221"/>
      <c r="G2" s="221"/>
      <c r="H2" s="221"/>
      <c r="I2" s="221"/>
      <c r="J2" s="221"/>
      <c r="K2" s="221"/>
      <c r="L2" s="221"/>
      <c r="M2" s="221"/>
      <c r="N2" s="221"/>
      <c r="O2" s="221"/>
      <c r="P2" s="221"/>
      <c r="Q2" s="221"/>
      <c r="R2" s="221"/>
      <c r="S2" s="221"/>
      <c r="T2" s="221"/>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33" t="s">
        <v>
129</v>
      </c>
      <c r="C4" s="233"/>
      <c r="D4" s="233"/>
      <c r="E4" s="233"/>
      <c r="F4" s="233"/>
      <c r="G4" s="233"/>
      <c r="H4" s="233"/>
      <c r="I4" s="233"/>
      <c r="J4" s="233"/>
      <c r="K4" s="233"/>
      <c r="L4" s="233"/>
      <c r="M4" s="233"/>
      <c r="N4" s="233"/>
      <c r="O4" s="233"/>
      <c r="P4" s="233"/>
      <c r="Q4" s="233"/>
      <c r="R4" s="233"/>
      <c r="S4" s="233"/>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
106</v>
      </c>
      <c r="C6" s="76"/>
      <c r="D6" s="76"/>
      <c r="E6" s="76"/>
      <c r="F6" s="76"/>
      <c r="G6" s="76"/>
      <c r="H6" s="76"/>
      <c r="I6" s="76"/>
      <c r="J6" s="76"/>
      <c r="K6" s="76"/>
      <c r="L6" s="76"/>
      <c r="M6"/>
      <c r="N6"/>
      <c r="O6"/>
      <c r="P6"/>
      <c r="Q6"/>
      <c r="R6"/>
      <c r="T6" s="77"/>
      <c r="U6" s="77"/>
    </row>
    <row r="7" spans="1:21" x14ac:dyDescent="0.15">
      <c r="A7" s="55"/>
      <c r="B7" s="40"/>
      <c r="C7" s="39"/>
      <c r="D7" s="38"/>
      <c r="E7" s="37"/>
      <c r="F7" s="197" t="s">
        <v>
76</v>
      </c>
      <c r="G7" s="80"/>
      <c r="H7" s="81"/>
      <c r="I7" s="81"/>
      <c r="J7" s="83" t="s">
        <v>
40</v>
      </c>
      <c r="K7" s="84"/>
      <c r="L7" s="81" t="s">
        <v>
41</v>
      </c>
      <c r="M7" s="81"/>
      <c r="N7" s="81"/>
      <c r="O7" s="82"/>
      <c r="P7" s="225">
        <f>
K7+1</f>
        <v>
1</v>
      </c>
      <c r="Q7" s="226"/>
      <c r="R7" s="227"/>
      <c r="S7" s="186" t="s">
        <v>
109</v>
      </c>
      <c r="T7" s="77"/>
      <c r="U7" s="77"/>
    </row>
    <row r="8" spans="1:21" x14ac:dyDescent="0.15">
      <c r="A8" s="55"/>
      <c r="B8" s="36"/>
      <c r="C8" s="35"/>
      <c r="D8" s="34"/>
      <c r="E8" s="33"/>
      <c r="F8" s="198"/>
      <c r="G8" s="31" t="s">
        <v>
75</v>
      </c>
      <c r="H8" s="30" t="s">
        <v>
74</v>
      </c>
      <c r="I8" s="31" t="s">
        <v>
73</v>
      </c>
      <c r="J8" s="30" t="s">
        <v>
72</v>
      </c>
      <c r="K8" s="30" t="s">
        <v>
71</v>
      </c>
      <c r="L8" s="32" t="s">
        <v>
70</v>
      </c>
      <c r="M8" s="31" t="s">
        <v>
69</v>
      </c>
      <c r="N8" s="30" t="s">
        <v>
68</v>
      </c>
      <c r="O8" s="30" t="s">
        <v>
67</v>
      </c>
      <c r="P8" s="31" t="s">
        <v>
66</v>
      </c>
      <c r="Q8" s="30" t="s">
        <v>
65</v>
      </c>
      <c r="R8" s="30" t="s">
        <v>
81</v>
      </c>
      <c r="S8" s="187"/>
      <c r="T8" s="77"/>
      <c r="U8" s="77"/>
    </row>
    <row r="9" spans="1:21" ht="38.25" customHeight="1" x14ac:dyDescent="0.15">
      <c r="A9" s="55"/>
      <c r="B9" s="188" t="s">
        <v>
104</v>
      </c>
      <c r="C9" s="234" t="s">
        <v>
89</v>
      </c>
      <c r="D9" s="235"/>
      <c r="E9" s="236"/>
      <c r="F9" s="58">
        <v>
0.5</v>
      </c>
      <c r="G9" s="41"/>
      <c r="H9" s="42"/>
      <c r="I9" s="42"/>
      <c r="J9" s="42"/>
      <c r="K9" s="42"/>
      <c r="L9" s="42"/>
      <c r="M9" s="42"/>
      <c r="N9" s="42"/>
      <c r="O9" s="42"/>
      <c r="P9" s="42"/>
      <c r="Q9" s="42"/>
      <c r="R9" s="42"/>
      <c r="S9" s="22"/>
      <c r="T9" s="74"/>
      <c r="U9" s="74"/>
    </row>
    <row r="10" spans="1:21" ht="31.5" customHeight="1" x14ac:dyDescent="0.15">
      <c r="A10" s="55"/>
      <c r="B10" s="189"/>
      <c r="C10" s="237" t="s">
        <v>
90</v>
      </c>
      <c r="D10" s="238"/>
      <c r="E10" s="239"/>
      <c r="F10" s="59">
        <v>
0.75</v>
      </c>
      <c r="G10" s="43"/>
      <c r="H10" s="44"/>
      <c r="I10" s="44"/>
      <c r="J10" s="44"/>
      <c r="K10" s="44"/>
      <c r="L10" s="44"/>
      <c r="M10" s="44"/>
      <c r="N10" s="44"/>
      <c r="O10" s="44"/>
      <c r="P10" s="44"/>
      <c r="Q10" s="44"/>
      <c r="R10" s="44"/>
      <c r="S10" s="22"/>
      <c r="T10" s="74"/>
      <c r="U10" s="74"/>
    </row>
    <row r="11" spans="1:21" ht="31.5" customHeight="1" x14ac:dyDescent="0.15">
      <c r="A11" s="55"/>
      <c r="B11" s="190"/>
      <c r="C11" s="240" t="s">
        <v>
91</v>
      </c>
      <c r="D11" s="241"/>
      <c r="E11" s="242"/>
      <c r="F11" s="60">
        <v>
1</v>
      </c>
      <c r="G11" s="45"/>
      <c r="H11" s="46"/>
      <c r="I11" s="46"/>
      <c r="J11" s="46"/>
      <c r="K11" s="46"/>
      <c r="L11" s="46"/>
      <c r="M11" s="46"/>
      <c r="N11" s="46"/>
      <c r="O11" s="46"/>
      <c r="P11" s="46"/>
      <c r="Q11" s="46"/>
      <c r="R11" s="46"/>
      <c r="S11" s="22"/>
      <c r="T11" s="74"/>
      <c r="U11" s="74"/>
    </row>
    <row r="12" spans="1:21" ht="31.5" customHeight="1" x14ac:dyDescent="0.15">
      <c r="A12" s="55"/>
      <c r="B12" s="188" t="s">
        <v>
107</v>
      </c>
      <c r="C12" s="243" t="s">
        <v>
64</v>
      </c>
      <c r="D12" s="191" t="s">
        <v>
63</v>
      </c>
      <c r="E12" s="192"/>
      <c r="F12" s="61">
        <v>
0.5</v>
      </c>
      <c r="G12" s="47"/>
      <c r="H12" s="48"/>
      <c r="I12" s="47"/>
      <c r="J12" s="48"/>
      <c r="K12" s="48"/>
      <c r="L12" s="49"/>
      <c r="M12" s="47"/>
      <c r="N12" s="48"/>
      <c r="O12" s="50"/>
      <c r="P12" s="47"/>
      <c r="Q12" s="48"/>
      <c r="R12" s="48"/>
      <c r="S12" s="22"/>
      <c r="T12" s="74"/>
      <c r="U12" s="74"/>
    </row>
    <row r="13" spans="1:21" ht="31.5" customHeight="1" x14ac:dyDescent="0.15">
      <c r="A13" s="55"/>
      <c r="B13" s="189"/>
      <c r="C13" s="244"/>
      <c r="D13" s="193" t="s">
        <v>
90</v>
      </c>
      <c r="E13" s="194"/>
      <c r="F13" s="62">
        <v>
0.75</v>
      </c>
      <c r="G13" s="51"/>
      <c r="H13" s="44"/>
      <c r="I13" s="51"/>
      <c r="J13" s="44"/>
      <c r="K13" s="44"/>
      <c r="L13" s="43"/>
      <c r="M13" s="51"/>
      <c r="N13" s="44"/>
      <c r="O13" s="44"/>
      <c r="P13" s="51"/>
      <c r="Q13" s="44"/>
      <c r="R13" s="44"/>
      <c r="S13" s="22"/>
      <c r="T13" s="74"/>
      <c r="U13" s="74"/>
    </row>
    <row r="14" spans="1:21" ht="31.5" customHeight="1" x14ac:dyDescent="0.15">
      <c r="A14" s="55"/>
      <c r="B14" s="189"/>
      <c r="C14" s="245"/>
      <c r="D14" s="195" t="s">
        <v>
91</v>
      </c>
      <c r="E14" s="196"/>
      <c r="F14" s="63">
        <v>
1</v>
      </c>
      <c r="G14" s="52"/>
      <c r="H14" s="46"/>
      <c r="I14" s="52"/>
      <c r="J14" s="46"/>
      <c r="K14" s="46"/>
      <c r="L14" s="45"/>
      <c r="M14" s="52"/>
      <c r="N14" s="46"/>
      <c r="O14" s="46"/>
      <c r="P14" s="52"/>
      <c r="Q14" s="46"/>
      <c r="R14" s="46"/>
      <c r="S14" s="22"/>
      <c r="T14" s="74"/>
      <c r="U14" s="74"/>
    </row>
    <row r="15" spans="1:21" ht="33" customHeight="1" x14ac:dyDescent="0.15">
      <c r="A15" s="55"/>
      <c r="B15" s="190"/>
      <c r="C15" s="29" t="s">
        <v>
62</v>
      </c>
      <c r="D15" s="246" t="s">
        <v>
61</v>
      </c>
      <c r="E15" s="247"/>
      <c r="F15" s="64">
        <v>
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2" t="s">
        <v>
78</v>
      </c>
      <c r="D17" s="232"/>
      <c r="E17" s="232"/>
      <c r="F17" s="66"/>
      <c r="G17" s="53">
        <f>
$F$9*G9+$F$10*G10+$F$11*G11+$F$12*G12+$F$13*G13+$F$14*G14+$F$15*G15</f>
        <v>
0</v>
      </c>
      <c r="H17" s="53">
        <f t="shared" ref="H17:P17" si="0">
$F$9*H9+$F$10*H10+$F$11*H11+$F$12*H12+$F$13*H13+$F$14*H14+$F$15*H15</f>
        <v>
0</v>
      </c>
      <c r="I17" s="53">
        <f t="shared" si="0"/>
        <v>
0</v>
      </c>
      <c r="J17" s="53">
        <f t="shared" si="0"/>
        <v>
0</v>
      </c>
      <c r="K17" s="53">
        <f t="shared" si="0"/>
        <v>
0</v>
      </c>
      <c r="L17" s="53">
        <f t="shared" si="0"/>
        <v>
0</v>
      </c>
      <c r="M17" s="53">
        <f t="shared" si="0"/>
        <v>
0</v>
      </c>
      <c r="N17" s="53">
        <f t="shared" si="0"/>
        <v>
0</v>
      </c>
      <c r="O17" s="53">
        <f t="shared" si="0"/>
        <v>
0</v>
      </c>
      <c r="P17" s="53">
        <f t="shared" si="0"/>
        <v>
0</v>
      </c>
      <c r="Q17" s="53">
        <f>
$F$9*Q9+$F$10*Q10+$F$11*Q11+$F$12*Q12+$F$13*Q13+$F$14*Q14+$F$15*Q15</f>
        <v>
0</v>
      </c>
      <c r="R17" s="53">
        <f>
$F$9*R9+$F$10*R10+$F$11*R11+$F$12*R12+$F$13*R13+$F$14*R14+$F$15*R15</f>
        <v>
0</v>
      </c>
      <c r="S17" s="22"/>
      <c r="T17" s="74"/>
      <c r="U17" s="74"/>
    </row>
    <row r="18" spans="1:21" ht="18" customHeight="1" x14ac:dyDescent="0.15">
      <c r="A18" s="55"/>
      <c r="B18" s="222" t="s">
        <v>
108</v>
      </c>
      <c r="C18" s="223"/>
      <c r="D18" s="223"/>
      <c r="E18" s="224"/>
      <c r="F18" s="61">
        <v>
0.8571428571428571</v>
      </c>
      <c r="G18" s="21"/>
      <c r="H18" s="21"/>
      <c r="I18" s="21"/>
      <c r="J18" s="21"/>
      <c r="K18" s="21"/>
      <c r="L18" s="21"/>
      <c r="M18" s="21"/>
      <c r="N18" s="21"/>
      <c r="O18" s="21"/>
      <c r="P18" s="21"/>
      <c r="Q18" s="21"/>
      <c r="R18" s="21"/>
      <c r="S18" s="20"/>
      <c r="T18" s="74"/>
      <c r="U18" s="74"/>
    </row>
    <row r="19" spans="1:21" ht="18" customHeight="1" x14ac:dyDescent="0.15">
      <c r="A19" s="55"/>
      <c r="B19" s="19"/>
      <c r="C19" s="232" t="s">
        <v>
60</v>
      </c>
      <c r="D19" s="232"/>
      <c r="E19" s="232"/>
      <c r="F19" s="66"/>
      <c r="G19" s="53">
        <f>
IF(G18="",G17,ROUND(G17*6/7,2))</f>
        <v>
0</v>
      </c>
      <c r="H19" s="53">
        <f t="shared" ref="H19:Q19" si="1">
IF(H18="",H17,ROUND(H17*6/7,2))</f>
        <v>
0</v>
      </c>
      <c r="I19" s="53">
        <f t="shared" si="1"/>
        <v>
0</v>
      </c>
      <c r="J19" s="53">
        <f t="shared" si="1"/>
        <v>
0</v>
      </c>
      <c r="K19" s="53">
        <f t="shared" si="1"/>
        <v>
0</v>
      </c>
      <c r="L19" s="53">
        <f>
IF(L18="",L17,ROUND(L17*6/7,2))</f>
        <v>
0</v>
      </c>
      <c r="M19" s="53">
        <f t="shared" si="1"/>
        <v>
0</v>
      </c>
      <c r="N19" s="53">
        <f t="shared" si="1"/>
        <v>
0</v>
      </c>
      <c r="O19" s="53">
        <f t="shared" si="1"/>
        <v>
0</v>
      </c>
      <c r="P19" s="53">
        <f t="shared" si="1"/>
        <v>
0</v>
      </c>
      <c r="Q19" s="53">
        <f t="shared" si="1"/>
        <v>
0</v>
      </c>
      <c r="R19" s="53">
        <f>
IF(R18="",R17,ROUND(R17*6/7,2))</f>
        <v>
0</v>
      </c>
      <c r="S19" s="96">
        <f>
SUM(G19:Q19)</f>
        <v>
0</v>
      </c>
      <c r="T19" s="78" t="s">
        <v>
80</v>
      </c>
      <c r="U19" s="79"/>
    </row>
    <row r="20" spans="1:21" ht="45" customHeight="1" thickBot="1" x14ac:dyDescent="0.2">
      <c r="A20" s="55"/>
      <c r="B20" s="199" t="s">
        <v>
114</v>
      </c>
      <c r="C20" s="200"/>
      <c r="D20" s="200"/>
      <c r="E20" s="200"/>
      <c r="F20" s="200"/>
      <c r="G20" s="200"/>
      <c r="H20" s="200"/>
      <c r="I20" s="200"/>
      <c r="J20" s="200"/>
      <c r="K20" s="200"/>
      <c r="L20" s="200"/>
      <c r="M20" s="200"/>
      <c r="N20" s="200"/>
      <c r="O20" s="201"/>
      <c r="P20" s="228" t="s">
        <v>
105</v>
      </c>
      <c r="Q20" s="228"/>
      <c r="R20" s="229"/>
      <c r="S20" s="86">
        <f>
COUNTIF(G19:Q19,"&gt;0")</f>
        <v>
0</v>
      </c>
      <c r="T20" s="79" t="s">
        <v>
59</v>
      </c>
      <c r="U20" s="79"/>
    </row>
    <row r="21" spans="1:21" ht="45" customHeight="1" thickBot="1" x14ac:dyDescent="0.2">
      <c r="A21" s="55"/>
      <c r="B21" s="202"/>
      <c r="C21" s="203"/>
      <c r="D21" s="203"/>
      <c r="E21" s="203"/>
      <c r="F21" s="203"/>
      <c r="G21" s="203"/>
      <c r="H21" s="203"/>
      <c r="I21" s="203"/>
      <c r="J21" s="203"/>
      <c r="K21" s="203"/>
      <c r="L21" s="203"/>
      <c r="M21" s="203"/>
      <c r="N21" s="203"/>
      <c r="O21" s="204"/>
      <c r="P21" s="230" t="s">
        <v>
110</v>
      </c>
      <c r="Q21" s="230"/>
      <c r="R21" s="231"/>
      <c r="S21" s="87" t="str">
        <f>
IF(S20&lt;1,"",S19/S20)</f>
        <v/>
      </c>
      <c r="T21" s="88" t="s">
        <v>
79</v>
      </c>
      <c r="U21" s="88"/>
    </row>
    <row r="22" spans="1:21" ht="125.25" customHeight="1" x14ac:dyDescent="0.4">
      <c r="A22" s="55"/>
      <c r="B22" s="205"/>
      <c r="C22" s="206"/>
      <c r="D22" s="206"/>
      <c r="E22" s="206"/>
      <c r="F22" s="206"/>
      <c r="G22" s="206"/>
      <c r="H22" s="206"/>
      <c r="I22" s="206"/>
      <c r="J22" s="206"/>
      <c r="K22" s="206"/>
      <c r="L22" s="206"/>
      <c r="M22" s="206"/>
      <c r="N22" s="206"/>
      <c r="O22" s="207"/>
      <c r="P22" s="219" t="s">
        <v>
119</v>
      </c>
      <c r="Q22" s="220"/>
      <c r="R22" s="220"/>
      <c r="S22" s="220"/>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
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08" t="s">
        <v>
120</v>
      </c>
      <c r="C26" s="209"/>
      <c r="D26" s="85"/>
      <c r="E26" s="85"/>
      <c r="F26" s="85"/>
      <c r="G26" s="212" t="s">
        <v>
121</v>
      </c>
      <c r="H26" s="213"/>
      <c r="I26" s="85"/>
      <c r="J26" s="214" t="s">
        <v>
123</v>
      </c>
      <c r="K26" s="215"/>
      <c r="M26" s="85"/>
      <c r="N26" s="85"/>
      <c r="O26" s="73"/>
      <c r="P26" s="73"/>
      <c r="Q26" s="73"/>
      <c r="R26" s="73"/>
      <c r="S26" s="73"/>
    </row>
    <row r="27" spans="1:21" ht="29.25" customHeight="1" thickBot="1" x14ac:dyDescent="0.2">
      <c r="A27" s="55"/>
      <c r="B27" s="210"/>
      <c r="C27" s="211"/>
      <c r="D27" s="90" t="s">
        <v>
83</v>
      </c>
      <c r="E27" s="91">
        <v>
0.9</v>
      </c>
      <c r="F27" s="90" t="s">
        <v>
83</v>
      </c>
      <c r="G27" s="210"/>
      <c r="H27" s="211"/>
      <c r="I27" s="90" t="s">
        <v>
84</v>
      </c>
      <c r="J27" s="216">
        <f>
B27*E27*G27</f>
        <v>
0</v>
      </c>
      <c r="K27" s="217"/>
      <c r="L27" s="106" t="s">
        <v>
122</v>
      </c>
      <c r="M27" s="85"/>
      <c r="N27" s="85"/>
      <c r="O27" s="73"/>
      <c r="P27" s="73"/>
      <c r="Q27" s="73"/>
      <c r="R27" s="73"/>
      <c r="S27" s="73"/>
    </row>
    <row r="28" spans="1:21" ht="70.5" customHeight="1" x14ac:dyDescent="0.4">
      <c r="A28" s="55"/>
      <c r="B28" s="218" t="s">
        <v>
125</v>
      </c>
      <c r="C28" s="218"/>
      <c r="D28" s="218"/>
      <c r="E28" s="218"/>
      <c r="F28" s="218"/>
      <c r="G28" s="218"/>
      <c r="H28" s="218"/>
      <c r="I28" s="218"/>
      <c r="J28" s="218"/>
      <c r="K28" s="218"/>
      <c r="L28" s="218"/>
      <c r="M28" s="218"/>
      <c r="N28" s="218"/>
      <c r="O28" s="218"/>
      <c r="P28" s="218"/>
      <c r="Q28" s="218"/>
      <c r="R28" s="218"/>
      <c r="S28" s="218"/>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 "</formula1>
    </dataValidation>
  </dataValidations>
  <printOptions horizontalCentered="1"/>
  <pageMargins left="0.70866141732283472" right="0.70866141732283472" top="0.39370078740157483" bottom="0.39370078740157483" header="0.19685039370078741" footer="0.196850393700787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
86</v>
      </c>
      <c r="B1" s="68"/>
      <c r="C1" s="68"/>
      <c r="D1" s="69"/>
      <c r="E1" s="68"/>
      <c r="F1" s="68"/>
      <c r="G1" s="68"/>
      <c r="H1" s="70"/>
      <c r="I1" s="70"/>
      <c r="J1" s="70"/>
      <c r="K1" s="70"/>
      <c r="L1" s="70"/>
      <c r="M1" s="70"/>
      <c r="N1" s="70"/>
      <c r="O1" s="70"/>
      <c r="P1" s="70"/>
      <c r="Q1" s="70"/>
      <c r="R1" s="70"/>
      <c r="S1" s="70"/>
      <c r="T1" s="70"/>
      <c r="U1" s="70"/>
    </row>
    <row r="2" spans="1:23" ht="27.75" customHeight="1" x14ac:dyDescent="0.2">
      <c r="A2" s="221" t="s">
        <v>
100</v>
      </c>
      <c r="B2" s="221"/>
      <c r="C2" s="221"/>
      <c r="D2" s="221"/>
      <c r="E2" s="221"/>
      <c r="F2" s="221"/>
      <c r="G2" s="221"/>
      <c r="H2" s="221"/>
      <c r="I2" s="221"/>
      <c r="J2" s="221"/>
      <c r="K2" s="221"/>
      <c r="L2" s="221"/>
      <c r="M2" s="221"/>
      <c r="N2" s="221"/>
      <c r="O2" s="221"/>
      <c r="P2" s="221"/>
      <c r="Q2" s="221"/>
      <c r="R2" s="221"/>
      <c r="S2" s="221"/>
      <c r="T2" s="221"/>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3" t="s">
        <v>
128</v>
      </c>
      <c r="C4" s="233"/>
      <c r="D4" s="233"/>
      <c r="E4" s="233"/>
      <c r="F4" s="233"/>
      <c r="G4" s="233"/>
      <c r="H4" s="233"/>
      <c r="I4" s="233"/>
      <c r="J4" s="233"/>
      <c r="K4" s="233"/>
      <c r="L4" s="233"/>
      <c r="M4" s="233"/>
      <c r="N4" s="233"/>
      <c r="O4" s="233"/>
      <c r="P4" s="233"/>
      <c r="Q4" s="233"/>
      <c r="R4" s="233"/>
      <c r="S4" s="233"/>
      <c r="T4" s="72"/>
      <c r="U4" s="72"/>
    </row>
    <row r="5" spans="1:23" ht="14.25" x14ac:dyDescent="0.15">
      <c r="A5" s="67"/>
      <c r="B5" s="73"/>
      <c r="C5" s="73"/>
      <c r="D5" s="73"/>
      <c r="E5" s="73"/>
      <c r="F5" s="73"/>
      <c r="G5" s="73"/>
      <c r="H5" s="73"/>
      <c r="I5" s="73"/>
      <c r="J5" s="73"/>
      <c r="K5" s="70"/>
      <c r="L5" s="74"/>
      <c r="M5" s="74"/>
      <c r="N5" s="74"/>
      <c r="O5" s="73"/>
      <c r="P5" s="73"/>
      <c r="Q5" s="75"/>
      <c r="R5" s="75"/>
      <c r="S5" s="75"/>
      <c r="W5" s="56" t="s">
        <v>
77</v>
      </c>
    </row>
    <row r="6" spans="1:23" ht="18.75" customHeight="1" x14ac:dyDescent="0.4">
      <c r="A6" s="67"/>
      <c r="B6" s="97" t="s">
        <v>
99</v>
      </c>
      <c r="C6" s="76"/>
      <c r="D6" s="76"/>
      <c r="E6" s="76"/>
      <c r="F6" s="76"/>
      <c r="G6" s="76"/>
      <c r="H6" s="76"/>
      <c r="I6" s="76"/>
      <c r="J6" s="76"/>
      <c r="K6" s="76"/>
      <c r="L6" s="76"/>
      <c r="M6"/>
      <c r="N6"/>
      <c r="O6"/>
      <c r="P6"/>
      <c r="Q6"/>
      <c r="R6"/>
      <c r="T6" s="77"/>
      <c r="U6" s="77"/>
    </row>
    <row r="7" spans="1:23" x14ac:dyDescent="0.15">
      <c r="A7" s="55"/>
      <c r="B7" s="40"/>
      <c r="C7" s="39"/>
      <c r="D7" s="38"/>
      <c r="E7" s="37"/>
      <c r="F7" s="197" t="s">
        <v>
76</v>
      </c>
      <c r="G7" s="80"/>
      <c r="H7" s="81"/>
      <c r="I7" s="81"/>
      <c r="J7" s="83" t="s">
        <v>
40</v>
      </c>
      <c r="K7" s="84"/>
      <c r="L7" s="81" t="s">
        <v>
41</v>
      </c>
      <c r="M7" s="81"/>
      <c r="N7" s="81"/>
      <c r="O7" s="82"/>
      <c r="P7" s="225">
        <f>
K7+1</f>
        <v>
1</v>
      </c>
      <c r="Q7" s="226"/>
      <c r="R7" s="227"/>
      <c r="S7" s="186" t="s">
        <v>
82</v>
      </c>
      <c r="T7" s="77"/>
      <c r="U7" s="77"/>
    </row>
    <row r="8" spans="1:23" x14ac:dyDescent="0.15">
      <c r="A8" s="55"/>
      <c r="B8" s="36"/>
      <c r="C8" s="35"/>
      <c r="D8" s="34"/>
      <c r="E8" s="33"/>
      <c r="F8" s="198"/>
      <c r="G8" s="31" t="s">
        <v>
75</v>
      </c>
      <c r="H8" s="30" t="s">
        <v>
74</v>
      </c>
      <c r="I8" s="31" t="s">
        <v>
73</v>
      </c>
      <c r="J8" s="30" t="s">
        <v>
72</v>
      </c>
      <c r="K8" s="30" t="s">
        <v>
71</v>
      </c>
      <c r="L8" s="32" t="s">
        <v>
70</v>
      </c>
      <c r="M8" s="31" t="s">
        <v>
69</v>
      </c>
      <c r="N8" s="30" t="s">
        <v>
68</v>
      </c>
      <c r="O8" s="30" t="s">
        <v>
67</v>
      </c>
      <c r="P8" s="31" t="s">
        <v>
66</v>
      </c>
      <c r="Q8" s="30" t="s">
        <v>
65</v>
      </c>
      <c r="R8" s="30" t="s">
        <v>
81</v>
      </c>
      <c r="S8" s="187"/>
      <c r="T8" s="77"/>
      <c r="U8" s="77"/>
    </row>
    <row r="9" spans="1:23" ht="29.25" customHeight="1" x14ac:dyDescent="0.15">
      <c r="A9" s="55"/>
      <c r="B9" s="188" t="s">
        <v>
87</v>
      </c>
      <c r="C9" s="234" t="s">
        <v>
88</v>
      </c>
      <c r="D9" s="235"/>
      <c r="E9" s="236"/>
      <c r="F9" s="58">
        <v>
0.25</v>
      </c>
      <c r="G9" s="50"/>
      <c r="H9" s="50"/>
      <c r="I9" s="50"/>
      <c r="J9" s="50"/>
      <c r="K9" s="50"/>
      <c r="L9" s="50"/>
      <c r="M9" s="50"/>
      <c r="N9" s="50"/>
      <c r="O9" s="50"/>
      <c r="P9" s="50"/>
      <c r="Q9" s="50"/>
      <c r="R9" s="50"/>
      <c r="S9" s="22"/>
      <c r="T9" s="74"/>
      <c r="U9" s="74"/>
    </row>
    <row r="10" spans="1:23" ht="29.25" customHeight="1" x14ac:dyDescent="0.15">
      <c r="A10" s="55"/>
      <c r="B10" s="248"/>
      <c r="C10" s="237" t="s">
        <v>
92</v>
      </c>
      <c r="D10" s="238"/>
      <c r="E10" s="239"/>
      <c r="F10" s="59">
        <v>
0.5</v>
      </c>
      <c r="G10" s="44"/>
      <c r="H10" s="44"/>
      <c r="I10" s="44"/>
      <c r="J10" s="44"/>
      <c r="K10" s="44"/>
      <c r="L10" s="44"/>
      <c r="M10" s="44"/>
      <c r="N10" s="44"/>
      <c r="O10" s="44"/>
      <c r="P10" s="44"/>
      <c r="Q10" s="44"/>
      <c r="R10" s="44"/>
      <c r="S10" s="22"/>
      <c r="T10" s="74"/>
      <c r="U10" s="74"/>
    </row>
    <row r="11" spans="1:23" ht="29.25" customHeight="1" x14ac:dyDescent="0.15">
      <c r="A11" s="55"/>
      <c r="B11" s="189"/>
      <c r="C11" s="237" t="s">
        <v>
93</v>
      </c>
      <c r="D11" s="238"/>
      <c r="E11" s="239"/>
      <c r="F11" s="59">
        <v>
0.75</v>
      </c>
      <c r="G11" s="44"/>
      <c r="H11" s="44"/>
      <c r="I11" s="44"/>
      <c r="J11" s="44"/>
      <c r="K11" s="44"/>
      <c r="L11" s="44"/>
      <c r="M11" s="44"/>
      <c r="N11" s="44"/>
      <c r="O11" s="44"/>
      <c r="P11" s="44"/>
      <c r="Q11" s="44"/>
      <c r="R11" s="44"/>
      <c r="S11" s="22"/>
      <c r="T11" s="74"/>
      <c r="U11" s="74"/>
    </row>
    <row r="12" spans="1:23" ht="29.25" customHeight="1" x14ac:dyDescent="0.15">
      <c r="A12" s="55"/>
      <c r="B12" s="190"/>
      <c r="C12" s="240" t="s">
        <v>
94</v>
      </c>
      <c r="D12" s="241"/>
      <c r="E12" s="242"/>
      <c r="F12" s="60">
        <v>
1</v>
      </c>
      <c r="G12" s="92"/>
      <c r="H12" s="92"/>
      <c r="I12" s="92"/>
      <c r="J12" s="92"/>
      <c r="K12" s="92"/>
      <c r="L12" s="92"/>
      <c r="M12" s="92"/>
      <c r="N12" s="92"/>
      <c r="O12" s="92"/>
      <c r="P12" s="92"/>
      <c r="Q12" s="92"/>
      <c r="R12" s="92"/>
      <c r="S12" s="22"/>
      <c r="T12" s="74"/>
      <c r="U12" s="74"/>
    </row>
    <row r="13" spans="1:23" ht="29.25" customHeight="1" x14ac:dyDescent="0.15">
      <c r="A13" s="55"/>
      <c r="B13" s="188" t="s">
        <v>
111</v>
      </c>
      <c r="C13" s="243" t="s">
        <v>
64</v>
      </c>
      <c r="D13" s="191" t="s">
        <v>
95</v>
      </c>
      <c r="E13" s="192"/>
      <c r="F13" s="61">
        <v>
0.25</v>
      </c>
      <c r="G13" s="47"/>
      <c r="H13" s="48"/>
      <c r="I13" s="47"/>
      <c r="J13" s="48"/>
      <c r="K13" s="48"/>
      <c r="L13" s="49"/>
      <c r="M13" s="47"/>
      <c r="N13" s="48"/>
      <c r="O13" s="50"/>
      <c r="P13" s="47"/>
      <c r="Q13" s="48"/>
      <c r="R13" s="48"/>
      <c r="S13" s="22"/>
      <c r="T13" s="74"/>
      <c r="U13" s="74"/>
    </row>
    <row r="14" spans="1:23" ht="29.25" customHeight="1" x14ac:dyDescent="0.15">
      <c r="A14" s="55"/>
      <c r="B14" s="248"/>
      <c r="C14" s="244"/>
      <c r="D14" s="193" t="s">
        <v>
96</v>
      </c>
      <c r="E14" s="194"/>
      <c r="F14" s="62">
        <v>
0.5</v>
      </c>
      <c r="G14" s="51"/>
      <c r="H14" s="44"/>
      <c r="I14" s="51"/>
      <c r="J14" s="44"/>
      <c r="K14" s="44"/>
      <c r="L14" s="43"/>
      <c r="M14" s="51"/>
      <c r="N14" s="44"/>
      <c r="O14" s="44"/>
      <c r="P14" s="51"/>
      <c r="Q14" s="44"/>
      <c r="R14" s="44"/>
      <c r="S14" s="22"/>
      <c r="T14" s="74"/>
      <c r="U14" s="74"/>
    </row>
    <row r="15" spans="1:23" ht="29.25" customHeight="1" x14ac:dyDescent="0.15">
      <c r="A15" s="55"/>
      <c r="B15" s="189"/>
      <c r="C15" s="244"/>
      <c r="D15" s="193" t="s">
        <v>
97</v>
      </c>
      <c r="E15" s="194"/>
      <c r="F15" s="62">
        <v>
0.75</v>
      </c>
      <c r="G15" s="51"/>
      <c r="H15" s="44"/>
      <c r="I15" s="51"/>
      <c r="J15" s="44"/>
      <c r="K15" s="44"/>
      <c r="L15" s="43"/>
      <c r="M15" s="51"/>
      <c r="N15" s="44"/>
      <c r="O15" s="44"/>
      <c r="P15" s="51"/>
      <c r="Q15" s="44"/>
      <c r="R15" s="44"/>
      <c r="S15" s="22"/>
      <c r="T15" s="74"/>
      <c r="U15" s="74"/>
    </row>
    <row r="16" spans="1:23" ht="29.25" customHeight="1" x14ac:dyDescent="0.15">
      <c r="A16" s="55"/>
      <c r="B16" s="189"/>
      <c r="C16" s="245"/>
      <c r="D16" s="195" t="s">
        <v>
98</v>
      </c>
      <c r="E16" s="196"/>
      <c r="F16" s="63">
        <v>
1</v>
      </c>
      <c r="G16" s="52"/>
      <c r="H16" s="46"/>
      <c r="I16" s="52"/>
      <c r="J16" s="46"/>
      <c r="K16" s="46"/>
      <c r="L16" s="45"/>
      <c r="M16" s="52"/>
      <c r="N16" s="46"/>
      <c r="O16" s="46"/>
      <c r="P16" s="52"/>
      <c r="Q16" s="46"/>
      <c r="R16" s="46"/>
      <c r="S16" s="22"/>
      <c r="T16" s="74"/>
      <c r="U16" s="74"/>
    </row>
    <row r="17" spans="1:21" ht="29.25" customHeight="1" x14ac:dyDescent="0.15">
      <c r="A17" s="55"/>
      <c r="B17" s="190"/>
      <c r="C17" s="29" t="s">
        <v>
62</v>
      </c>
      <c r="D17" s="246" t="s">
        <v>
61</v>
      </c>
      <c r="E17" s="247"/>
      <c r="F17" s="64">
        <v>
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2" t="s">
        <v>
78</v>
      </c>
      <c r="D19" s="232"/>
      <c r="E19" s="232"/>
      <c r="F19" s="66"/>
      <c r="G19" s="53">
        <f>
$F$9*G9+$F$11*G11+$F$10*G10+$F$12*G12+$F$13*G13+$F$14*G14+$F$15*G15+$F$16*G16+$F$17*G17</f>
        <v>
0</v>
      </c>
      <c r="H19" s="53">
        <f t="shared" ref="H19:R19" si="0">
$F$9*H9+$F$11*H11+$F$10*H10+$F$12*H12+$F$13*H13+$F$14*H14+$F$15*H15+$F$16*H16+$F$17*H17</f>
        <v>
0</v>
      </c>
      <c r="I19" s="53">
        <f t="shared" si="0"/>
        <v>
0</v>
      </c>
      <c r="J19" s="53">
        <f t="shared" si="0"/>
        <v>
0</v>
      </c>
      <c r="K19" s="53">
        <f t="shared" si="0"/>
        <v>
0</v>
      </c>
      <c r="L19" s="53">
        <f t="shared" si="0"/>
        <v>
0</v>
      </c>
      <c r="M19" s="53">
        <f t="shared" si="0"/>
        <v>
0</v>
      </c>
      <c r="N19" s="53">
        <f t="shared" si="0"/>
        <v>
0</v>
      </c>
      <c r="O19" s="53">
        <f t="shared" si="0"/>
        <v>
0</v>
      </c>
      <c r="P19" s="53">
        <f t="shared" si="0"/>
        <v>
0</v>
      </c>
      <c r="Q19" s="53">
        <f t="shared" si="0"/>
        <v>
0</v>
      </c>
      <c r="R19" s="53">
        <f t="shared" si="0"/>
        <v>
0</v>
      </c>
      <c r="S19" s="22"/>
      <c r="T19" s="74"/>
      <c r="U19" s="74"/>
    </row>
    <row r="20" spans="1:21" ht="18" customHeight="1" x14ac:dyDescent="0.15">
      <c r="A20" s="55"/>
      <c r="B20" s="222" t="s">
        <v>
112</v>
      </c>
      <c r="C20" s="223"/>
      <c r="D20" s="223"/>
      <c r="E20" s="224"/>
      <c r="F20" s="61">
        <v>
0.8571428571428571</v>
      </c>
      <c r="G20" s="21"/>
      <c r="H20" s="21"/>
      <c r="I20" s="21"/>
      <c r="J20" s="21"/>
      <c r="K20" s="21"/>
      <c r="L20" s="21"/>
      <c r="M20" s="21"/>
      <c r="N20" s="21"/>
      <c r="O20" s="21"/>
      <c r="P20" s="21"/>
      <c r="Q20" s="21"/>
      <c r="R20" s="21"/>
      <c r="S20" s="20"/>
      <c r="T20" s="74"/>
      <c r="U20" s="74"/>
    </row>
    <row r="21" spans="1:21" ht="18" customHeight="1" x14ac:dyDescent="0.15">
      <c r="A21" s="55"/>
      <c r="B21" s="98"/>
      <c r="C21" s="249" t="s">
        <v>
60</v>
      </c>
      <c r="D21" s="249"/>
      <c r="E21" s="249"/>
      <c r="F21" s="99"/>
      <c r="G21" s="100">
        <f>
IF(G20="",G19,ROUND(G19*6/7,2))</f>
        <v>
0</v>
      </c>
      <c r="H21" s="100">
        <f t="shared" ref="H21:R21" si="1">
IF(H20="",H19,ROUND(H19*6/7,2))</f>
        <v>
0</v>
      </c>
      <c r="I21" s="101">
        <f t="shared" si="1"/>
        <v>
0</v>
      </c>
      <c r="J21" s="101">
        <f t="shared" si="1"/>
        <v>
0</v>
      </c>
      <c r="K21" s="101">
        <f t="shared" si="1"/>
        <v>
0</v>
      </c>
      <c r="L21" s="101">
        <f t="shared" si="1"/>
        <v>
0</v>
      </c>
      <c r="M21" s="101">
        <f t="shared" si="1"/>
        <v>
0</v>
      </c>
      <c r="N21" s="101">
        <f t="shared" si="1"/>
        <v>
0</v>
      </c>
      <c r="O21" s="101">
        <f t="shared" si="1"/>
        <v>
0</v>
      </c>
      <c r="P21" s="53">
        <f t="shared" si="1"/>
        <v>
0</v>
      </c>
      <c r="Q21" s="53">
        <f t="shared" si="1"/>
        <v>
0</v>
      </c>
      <c r="R21" s="53">
        <f t="shared" si="1"/>
        <v>
0</v>
      </c>
      <c r="S21" s="54">
        <f>
SUM(G21:Q21)</f>
        <v>
0</v>
      </c>
      <c r="T21" s="78" t="s">
        <v>
80</v>
      </c>
      <c r="U21" s="79"/>
    </row>
    <row r="22" spans="1:21" ht="45" customHeight="1" thickBot="1" x14ac:dyDescent="0.2">
      <c r="A22" s="55"/>
      <c r="B22" s="250" t="s">
        <v>
115</v>
      </c>
      <c r="C22" s="251"/>
      <c r="D22" s="251"/>
      <c r="E22" s="251"/>
      <c r="F22" s="251"/>
      <c r="G22" s="251"/>
      <c r="H22" s="251"/>
      <c r="I22" s="251"/>
      <c r="J22" s="251"/>
      <c r="K22" s="251"/>
      <c r="L22" s="251"/>
      <c r="M22" s="251"/>
      <c r="N22" s="251"/>
      <c r="O22" s="252"/>
      <c r="P22" s="228" t="s">
        <v>
101</v>
      </c>
      <c r="Q22" s="228"/>
      <c r="R22" s="229"/>
      <c r="S22" s="86">
        <f>
COUNTIF(G21:Q21,"&gt;0")</f>
        <v>
0</v>
      </c>
      <c r="T22" s="79" t="s">
        <v>
59</v>
      </c>
      <c r="U22" s="79"/>
    </row>
    <row r="23" spans="1:21" ht="45" customHeight="1" thickBot="1" x14ac:dyDescent="0.2">
      <c r="A23" s="55"/>
      <c r="B23" s="253"/>
      <c r="C23" s="218"/>
      <c r="D23" s="218"/>
      <c r="E23" s="218"/>
      <c r="F23" s="218"/>
      <c r="G23" s="218"/>
      <c r="H23" s="218"/>
      <c r="I23" s="218"/>
      <c r="J23" s="218"/>
      <c r="K23" s="218"/>
      <c r="L23" s="218"/>
      <c r="M23" s="218"/>
      <c r="N23" s="218"/>
      <c r="O23" s="254"/>
      <c r="P23" s="230" t="s">
        <v>
113</v>
      </c>
      <c r="Q23" s="230"/>
      <c r="R23" s="231"/>
      <c r="S23" s="87" t="str">
        <f>
IF(S22&lt;1,"",S21/S22)</f>
        <v/>
      </c>
      <c r="T23" s="88" t="s">
        <v>
79</v>
      </c>
      <c r="U23" s="88"/>
    </row>
    <row r="24" spans="1:21" ht="126.75" customHeight="1" x14ac:dyDescent="0.4">
      <c r="A24" s="55"/>
      <c r="B24" s="255"/>
      <c r="C24" s="256"/>
      <c r="D24" s="256"/>
      <c r="E24" s="256"/>
      <c r="F24" s="256"/>
      <c r="G24" s="256"/>
      <c r="H24" s="256"/>
      <c r="I24" s="256"/>
      <c r="J24" s="256"/>
      <c r="K24" s="256"/>
      <c r="L24" s="256"/>
      <c r="M24" s="256"/>
      <c r="N24" s="256"/>
      <c r="O24" s="257"/>
      <c r="P24" s="219" t="s">
        <v>
124</v>
      </c>
      <c r="Q24" s="220"/>
      <c r="R24" s="220"/>
      <c r="S24" s="220"/>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
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8" t="s">
        <v>
120</v>
      </c>
      <c r="C28" s="209"/>
      <c r="D28" s="85"/>
      <c r="E28" s="85"/>
      <c r="F28" s="85"/>
      <c r="G28" s="212" t="s">
        <v>
121</v>
      </c>
      <c r="H28" s="213"/>
      <c r="I28" s="85"/>
      <c r="J28" s="214" t="s">
        <v>
123</v>
      </c>
      <c r="K28" s="215"/>
      <c r="M28" s="85"/>
      <c r="N28" s="85"/>
      <c r="O28" s="73"/>
      <c r="P28" s="73"/>
      <c r="Q28" s="73"/>
      <c r="R28" s="73"/>
      <c r="S28" s="73"/>
    </row>
    <row r="29" spans="1:21" ht="27.75" customHeight="1" thickBot="1" x14ac:dyDescent="0.45">
      <c r="A29" s="55"/>
      <c r="B29" s="210"/>
      <c r="C29" s="211"/>
      <c r="D29" s="90" t="s">
        <v>
83</v>
      </c>
      <c r="E29" s="91">
        <v>
0.9</v>
      </c>
      <c r="F29" s="90" t="s">
        <v>
83</v>
      </c>
      <c r="G29" s="210"/>
      <c r="H29" s="211"/>
      <c r="I29" s="90" t="s">
        <v>
84</v>
      </c>
      <c r="J29" s="216">
        <f>
B29*E29*G29</f>
        <v>
0</v>
      </c>
      <c r="K29" s="217"/>
      <c r="M29" s="85"/>
      <c r="N29" s="85"/>
      <c r="O29" s="73"/>
      <c r="P29" s="73"/>
      <c r="Q29" s="73"/>
      <c r="R29" s="73"/>
      <c r="S29" s="73"/>
    </row>
    <row r="30" spans="1:21" ht="71.25" customHeight="1" x14ac:dyDescent="0.4">
      <c r="A30" s="55"/>
      <c r="B30" s="218" t="s">
        <v>
125</v>
      </c>
      <c r="C30" s="218"/>
      <c r="D30" s="218"/>
      <c r="E30" s="218"/>
      <c r="F30" s="218"/>
      <c r="G30" s="218"/>
      <c r="H30" s="218"/>
      <c r="I30" s="218"/>
      <c r="J30" s="218"/>
      <c r="K30" s="218"/>
      <c r="L30" s="218"/>
      <c r="M30" s="218"/>
      <c r="N30" s="218"/>
      <c r="O30" s="218"/>
      <c r="P30" s="218"/>
      <c r="Q30" s="218"/>
      <c r="R30" s="218"/>
      <c r="S30" s="218"/>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 "</formula1>
    </dataValidation>
  </dataValidations>
  <printOptions horizontalCentered="1"/>
  <pageMargins left="0.70866141732283472" right="0.70866141732283472" top="0.39370078740157483" bottom="0.39370078740157483" header="0.19685039370078741" footer="0.1968503937007874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2021-03-16T08:23:39Z</cp:lastPrinted>
  <dcterms:created xsi:type="dcterms:W3CDTF">2021-01-23T15:32:15Z</dcterms:created>
  <dcterms:modified xsi:type="dcterms:W3CDTF">2021-03-17T07:44:30Z</dcterms:modified>
</cp:coreProperties>
</file>